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ylandHBE.com\Public Comment\"/>
    </mc:Choice>
  </mc:AlternateContent>
  <xr:revisionPtr revIDLastSave="0" documentId="8_{7CB1C302-5771-4373-A7F5-C2AFF339D5CF}" xr6:coauthVersionLast="47" xr6:coauthVersionMax="47" xr10:uidLastSave="{00000000-0000-0000-0000-000000000000}"/>
  <bookViews>
    <workbookView xWindow="-110" yWindow="-110" windowWidth="19420" windowHeight="10420" activeTab="3" xr2:uid="{46F3AB62-8E41-4A8A-99C6-E4B46E2BB256}"/>
  </bookViews>
  <sheets>
    <sheet name="No ARPA State Subsidies" sheetId="1" r:id="rId1"/>
    <sheet name="CSRs Funded" sheetId="4" r:id="rId2"/>
    <sheet name="ARPA Indefinitely" sheetId="2" state="hidden" r:id="rId3"/>
    <sheet name="Enrollee Impact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" i="1" l="1"/>
  <c r="F168" i="1"/>
  <c r="E168" i="1" l="1"/>
  <c r="E169" i="1"/>
  <c r="T129" i="1" l="1"/>
  <c r="X127" i="1" s="1"/>
  <c r="S129" i="1"/>
  <c r="T128" i="1" l="1"/>
  <c r="S128" i="1"/>
  <c r="S5" i="1" l="1"/>
  <c r="T5" i="1" l="1"/>
  <c r="T50" i="1" l="1"/>
  <c r="S50" i="1"/>
  <c r="T49" i="1" l="1"/>
  <c r="S49" i="1"/>
  <c r="S169" i="1" l="1"/>
  <c r="T169" i="1"/>
  <c r="T168" i="1" l="1"/>
  <c r="S168" i="1"/>
  <c r="F129" i="1" l="1"/>
  <c r="J127" i="1" s="1"/>
  <c r="E129" i="1"/>
  <c r="F128" i="1" l="1"/>
  <c r="E128" i="1"/>
  <c r="F167" i="1" l="1"/>
  <c r="F170" i="1" s="1"/>
  <c r="E167" i="1"/>
  <c r="E170" i="1" s="1"/>
  <c r="S127" i="1"/>
  <c r="S130" i="1" s="1"/>
  <c r="T127" i="1"/>
  <c r="T130" i="1" s="1"/>
  <c r="S48" i="1"/>
  <c r="S51" i="1" s="1"/>
  <c r="T48" i="1"/>
  <c r="T51" i="1" s="1"/>
  <c r="T167" i="1"/>
  <c r="T170" i="1" s="1"/>
  <c r="S167" i="1"/>
  <c r="S170" i="1" s="1"/>
  <c r="F127" i="1"/>
  <c r="F130" i="1" s="1"/>
  <c r="E127" i="1"/>
  <c r="E130" i="1" s="1"/>
  <c r="T4" i="1" l="1"/>
  <c r="S4" i="1"/>
  <c r="S3" i="1" l="1"/>
  <c r="S6" i="1" s="1"/>
  <c r="T3" i="1"/>
  <c r="T6" i="1" s="1"/>
  <c r="S88" i="1" l="1"/>
  <c r="T88" i="1"/>
  <c r="S89" i="1"/>
  <c r="T89" i="1"/>
  <c r="X87" i="1" s="1"/>
  <c r="T87" i="1" l="1"/>
  <c r="T90" i="1" s="1"/>
  <c r="S87" i="1"/>
  <c r="S90" i="1" s="1"/>
  <c r="F89" i="1" l="1"/>
  <c r="E89" i="1"/>
  <c r="F88" i="1" l="1"/>
  <c r="E88" i="1"/>
  <c r="F87" i="1" l="1"/>
  <c r="F90" i="1" s="1"/>
  <c r="E87" i="1"/>
  <c r="E90" i="1" s="1"/>
  <c r="F50" i="1" l="1"/>
  <c r="E50" i="1"/>
  <c r="F49" i="1" l="1"/>
  <c r="E49" i="1"/>
  <c r="F48" i="1" l="1"/>
  <c r="F51" i="1" s="1"/>
  <c r="E48" i="1"/>
  <c r="E51" i="1" s="1"/>
</calcChain>
</file>

<file path=xl/sharedStrings.xml><?xml version="1.0" encoding="utf-8"?>
<sst xmlns="http://schemas.openxmlformats.org/spreadsheetml/2006/main" count="550" uniqueCount="74">
  <si>
    <t>Without Reinsurance</t>
  </si>
  <si>
    <t>Total Non-Group Enrollment</t>
  </si>
  <si>
    <t>APTC Enrollment</t>
  </si>
  <si>
    <t>Total Non-Group Premium PMPM</t>
  </si>
  <si>
    <t>APTC PMPM</t>
  </si>
  <si>
    <t>Total Premiums</t>
  </si>
  <si>
    <t>Total APTCs</t>
  </si>
  <si>
    <t>Reinsurance Information</t>
  </si>
  <si>
    <t>Attachment Point</t>
  </si>
  <si>
    <t>Reinsurance Cost</t>
  </si>
  <si>
    <t xml:space="preserve">State Reinsurance Fee </t>
  </si>
  <si>
    <t>State Reinsurance Fee Funding</t>
  </si>
  <si>
    <t>Increase in SLCSP Premium without Reinsurance</t>
  </si>
  <si>
    <t>With Reinsurance</t>
  </si>
  <si>
    <t>Savings</t>
  </si>
  <si>
    <t>Estimated Federal Pass Through</t>
  </si>
  <si>
    <t>Estimated Pass Through % of Reinsurance Costs</t>
  </si>
  <si>
    <t>Funding Available</t>
  </si>
  <si>
    <t>Starting Balance</t>
  </si>
  <si>
    <t>Program Cash Flows</t>
  </si>
  <si>
    <t>State Adjustment</t>
  </si>
  <si>
    <t>Net Funding EOY</t>
  </si>
  <si>
    <t>ARPA Indefinitely</t>
  </si>
  <si>
    <t>Net Cost</t>
  </si>
  <si>
    <t>Age Band/FPL</t>
  </si>
  <si>
    <t>0%-133%</t>
  </si>
  <si>
    <t>133%-150%</t>
  </si>
  <si>
    <t>150%-200%</t>
  </si>
  <si>
    <t>200%-250%</t>
  </si>
  <si>
    <t>250%-300%</t>
  </si>
  <si>
    <t>300%-400%</t>
  </si>
  <si>
    <t>400%-600%</t>
  </si>
  <si>
    <t>600%+</t>
  </si>
  <si>
    <t>0-17</t>
  </si>
  <si>
    <t>18-25</t>
  </si>
  <si>
    <t>26-34</t>
  </si>
  <si>
    <t>35-44</t>
  </si>
  <si>
    <t>45-54</t>
  </si>
  <si>
    <t>55-64</t>
  </si>
  <si>
    <t>65+</t>
  </si>
  <si>
    <t>2026 ARPA Expiration/State Subsidy Impact - Single Enrollee</t>
  </si>
  <si>
    <t xml:space="preserve">Marginal Pass Through </t>
  </si>
  <si>
    <t xml:space="preserve">Marginal Reinsurance </t>
  </si>
  <si>
    <t xml:space="preserve">Marginal Program Cost </t>
  </si>
  <si>
    <t>PMPY</t>
  </si>
  <si>
    <t>Total</t>
  </si>
  <si>
    <t>FPL</t>
  </si>
  <si>
    <t>Program Cost</t>
  </si>
  <si>
    <t>Less than 400%</t>
  </si>
  <si>
    <t>400%+</t>
  </si>
  <si>
    <t xml:space="preserve">ARPA Replacement Cost </t>
  </si>
  <si>
    <t xml:space="preserve">Change in Pass Through </t>
  </si>
  <si>
    <t>Change in Reinsurance (Covering More Enrollees)</t>
  </si>
  <si>
    <t>1.No ARPA</t>
  </si>
  <si>
    <t>2a. ARPA Replacement - Full All/No AP Change</t>
  </si>
  <si>
    <t>2c. ARPA Replacement - Full All/$40,000 AP</t>
  </si>
  <si>
    <t>2b. ARPA Replacement - Full All/$30,000 AP</t>
  </si>
  <si>
    <t>3. ARPA Replacement -Full to 200% FPL, Phase out to 250%</t>
  </si>
  <si>
    <t>4a. ARPA Replacement - Full up to 200, Phase 200-250, Half 250%-400%</t>
  </si>
  <si>
    <t>4c. ARPA Replacement - Full up to 200, Phase 200-250, Half 250%+</t>
  </si>
  <si>
    <t>2d. ARPA Replacement -75% All/$30,000 AP</t>
  </si>
  <si>
    <t>4b. ARPA Replacement - Full up to 200, Phase 200-250, Half 250%-400%/$30,000 AP</t>
  </si>
  <si>
    <t>4d. ARPA Replacement - Full up to 200, Phase 200-250, Half 250%+/$30,000 AP</t>
  </si>
  <si>
    <t>Change in Reinsurance (Higher Attachment Point but Covering More Enrollees)</t>
  </si>
  <si>
    <t xml:space="preserve">Change in Reinsurance </t>
  </si>
  <si>
    <t>N/A</t>
  </si>
  <si>
    <t>YA Subsidy Cost</t>
  </si>
  <si>
    <t>ARPA Replacement Cost/YA Subsidy Cost</t>
  </si>
  <si>
    <t>Projected Net Premium Increase PMPY - No ARPA/CSR Refunding</t>
  </si>
  <si>
    <t>Projected Net Premium Increase as % of Income - No ARPA/CSR Refunding</t>
  </si>
  <si>
    <t>Projected Net Premium Increase PMPY - 4d. Full up to 200, Phase 200-250, Half 250%+/$30,000 AP</t>
  </si>
  <si>
    <t>Projected Net Premium Increase as % of Income -4d. Full up to 200, Phase 200-250, Half 250%+/$30,000 AP</t>
  </si>
  <si>
    <t>Projected Net Premium Increase PMPY - 4a. ARPA/YA Replacement - Full up to 200, Phase 200-250, Half 250%-400%</t>
  </si>
  <si>
    <t>Projected Net Premium Increase as % of Income - 4a. ARPA/YA Replacement - Full up to 200, Phase 200-250, Half 250%-400%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</si>
</sst>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3" tint="0.249977111117893"/>
      <name val="Calibri"/>
      <family val="2"/>
      <scheme val="minor"/>
    </font>
    <font>
      <sz val="14"/>
      <color theme="3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2" borderId="1" xfId="0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9" xfId="0" applyBorder="1" applyAlignment="1">
      <alignment horizontal="left" indent="1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5" xfId="0" applyBorder="1" applyAlignment="1">
      <alignment horizontal="left" indent="1"/>
    </xf>
    <xf numFmtId="164" fontId="0" fillId="0" borderId="10" xfId="0" applyNumberFormat="1" applyBorder="1"/>
    <xf numFmtId="164" fontId="0" fillId="0" borderId="0" xfId="0" applyNumberFormat="1"/>
    <xf numFmtId="164" fontId="0" fillId="0" borderId="11" xfId="0" applyNumberFormat="1" applyBorder="1"/>
    <xf numFmtId="165" fontId="0" fillId="0" borderId="10" xfId="2" applyNumberFormat="1" applyFont="1" applyBorder="1"/>
    <xf numFmtId="165" fontId="0" fillId="0" borderId="0" xfId="2" applyNumberFormat="1" applyFont="1" applyBorder="1"/>
    <xf numFmtId="165" fontId="0" fillId="0" borderId="11" xfId="2" applyNumberFormat="1" applyFont="1" applyBorder="1"/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44" fontId="0" fillId="3" borderId="10" xfId="0" applyNumberFormat="1" applyFill="1" applyBorder="1"/>
    <xf numFmtId="0" fontId="0" fillId="3" borderId="0" xfId="0" applyFill="1"/>
    <xf numFmtId="0" fontId="0" fillId="3" borderId="11" xfId="0" applyFill="1" applyBorder="1"/>
    <xf numFmtId="10" fontId="4" fillId="0" borderId="10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166" fontId="5" fillId="0" borderId="10" xfId="3" applyNumberFormat="1" applyFont="1" applyBorder="1"/>
    <xf numFmtId="166" fontId="5" fillId="0" borderId="0" xfId="3" applyNumberFormat="1" applyFont="1" applyBorder="1"/>
    <xf numFmtId="166" fontId="5" fillId="0" borderId="11" xfId="3" applyNumberFormat="1" applyFont="1" applyBorder="1"/>
    <xf numFmtId="164" fontId="0" fillId="0" borderId="10" xfId="1" applyNumberFormat="1" applyFont="1" applyBorder="1"/>
    <xf numFmtId="0" fontId="2" fillId="3" borderId="5" xfId="0" applyFont="1" applyFill="1" applyBorder="1" applyAlignment="1">
      <alignment horizontal="left"/>
    </xf>
    <xf numFmtId="0" fontId="0" fillId="3" borderId="10" xfId="0" applyFill="1" applyBorder="1"/>
    <xf numFmtId="0" fontId="0" fillId="0" borderId="12" xfId="0" applyBorder="1" applyAlignment="1">
      <alignment horizontal="left" indent="1"/>
    </xf>
    <xf numFmtId="9" fontId="5" fillId="0" borderId="13" xfId="3" applyFont="1" applyBorder="1"/>
    <xf numFmtId="9" fontId="5" fillId="0" borderId="14" xfId="3" applyFont="1" applyBorder="1"/>
    <xf numFmtId="0" fontId="4" fillId="0" borderId="5" xfId="0" applyFont="1" applyBorder="1" applyAlignment="1">
      <alignment horizontal="left" indent="1"/>
    </xf>
    <xf numFmtId="165" fontId="5" fillId="0" borderId="10" xfId="2" applyNumberFormat="1" applyFont="1" applyBorder="1"/>
    <xf numFmtId="165" fontId="4" fillId="0" borderId="10" xfId="2" applyNumberFormat="1" applyFont="1" applyBorder="1"/>
    <xf numFmtId="165" fontId="4" fillId="0" borderId="0" xfId="2" applyNumberFormat="1" applyFont="1" applyBorder="1"/>
    <xf numFmtId="165" fontId="4" fillId="0" borderId="11" xfId="2" applyNumberFormat="1" applyFont="1" applyBorder="1"/>
    <xf numFmtId="165" fontId="0" fillId="0" borderId="15" xfId="2" applyNumberFormat="1" applyFont="1" applyBorder="1"/>
    <xf numFmtId="165" fontId="0" fillId="0" borderId="13" xfId="2" applyNumberFormat="1" applyFont="1" applyBorder="1"/>
    <xf numFmtId="165" fontId="0" fillId="0" borderId="13" xfId="2" applyNumberFormat="1" applyFont="1" applyBorder="1" applyAlignment="1">
      <alignment horizontal="center"/>
    </xf>
    <xf numFmtId="165" fontId="5" fillId="0" borderId="13" xfId="2" applyNumberFormat="1" applyFont="1" applyFill="1" applyBorder="1"/>
    <xf numFmtId="165" fontId="0" fillId="0" borderId="14" xfId="2" applyNumberFormat="1" applyFont="1" applyBorder="1"/>
    <xf numFmtId="0" fontId="0" fillId="0" borderId="16" xfId="0" applyBorder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10" xfId="0" applyBorder="1"/>
    <xf numFmtId="6" fontId="0" fillId="0" borderId="11" xfId="0" applyNumberFormat="1" applyBorder="1"/>
    <xf numFmtId="0" fontId="2" fillId="0" borderId="15" xfId="0" applyFont="1" applyBorder="1"/>
    <xf numFmtId="0" fontId="2" fillId="0" borderId="13" xfId="0" applyFont="1" applyBorder="1"/>
    <xf numFmtId="6" fontId="2" fillId="0" borderId="14" xfId="0" applyNumberFormat="1" applyFont="1" applyBorder="1"/>
    <xf numFmtId="6" fontId="0" fillId="0" borderId="0" xfId="0" applyNumberFormat="1"/>
    <xf numFmtId="0" fontId="2" fillId="0" borderId="0" xfId="0" applyFont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6" fontId="0" fillId="0" borderId="19" xfId="0" applyNumberFormat="1" applyBorder="1"/>
    <xf numFmtId="0" fontId="7" fillId="0" borderId="0" xfId="0" applyFont="1"/>
    <xf numFmtId="0" fontId="8" fillId="0" borderId="0" xfId="0" applyFont="1"/>
    <xf numFmtId="9" fontId="0" fillId="0" borderId="7" xfId="0" applyNumberFormat="1" applyBorder="1" applyAlignment="1">
      <alignment horizontal="right"/>
    </xf>
    <xf numFmtId="9" fontId="0" fillId="0" borderId="8" xfId="0" applyNumberFormat="1" applyBorder="1" applyAlignment="1">
      <alignment horizontal="right"/>
    </xf>
    <xf numFmtId="0" fontId="0" fillId="0" borderId="15" xfId="0" applyBorder="1"/>
    <xf numFmtId="165" fontId="0" fillId="0" borderId="13" xfId="0" applyNumberFormat="1" applyBorder="1"/>
    <xf numFmtId="165" fontId="0" fillId="0" borderId="14" xfId="0" applyNumberFormat="1" applyBorder="1"/>
    <xf numFmtId="166" fontId="0" fillId="0" borderId="0" xfId="0" applyNumberFormat="1"/>
    <xf numFmtId="166" fontId="0" fillId="0" borderId="11" xfId="0" applyNumberFormat="1" applyBorder="1"/>
    <xf numFmtId="166" fontId="0" fillId="0" borderId="13" xfId="0" applyNumberFormat="1" applyBorder="1"/>
    <xf numFmtId="166" fontId="0" fillId="0" borderId="14" xfId="0" applyNumberFormat="1" applyBorder="1"/>
    <xf numFmtId="9" fontId="0" fillId="0" borderId="0" xfId="0" applyNumberFormat="1"/>
    <xf numFmtId="6" fontId="2" fillId="0" borderId="13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7" xfId="0" applyBorder="1" applyAlignment="1">
      <alignment horizontal="left" indent="1"/>
    </xf>
    <xf numFmtId="165" fontId="0" fillId="0" borderId="17" xfId="2" applyNumberFormat="1" applyFont="1" applyBorder="1"/>
    <xf numFmtId="165" fontId="0" fillId="0" borderId="17" xfId="2" applyNumberFormat="1" applyFont="1" applyBorder="1" applyAlignment="1">
      <alignment horizontal="center"/>
    </xf>
    <xf numFmtId="165" fontId="5" fillId="0" borderId="17" xfId="2" applyNumberFormat="1" applyFont="1" applyFill="1" applyBorder="1"/>
    <xf numFmtId="0" fontId="0" fillId="0" borderId="23" xfId="0" applyBorder="1"/>
    <xf numFmtId="0" fontId="0" fillId="0" borderId="8" xfId="0" applyBorder="1"/>
    <xf numFmtId="8" fontId="0" fillId="0" borderId="11" xfId="0" applyNumberFormat="1" applyBorder="1"/>
    <xf numFmtId="8" fontId="0" fillId="0" borderId="14" xfId="0" applyNumberFormat="1" applyBorder="1"/>
    <xf numFmtId="6" fontId="0" fillId="0" borderId="14" xfId="0" applyNumberFormat="1" applyBorder="1"/>
    <xf numFmtId="4" fontId="0" fillId="0" borderId="0" xfId="0" applyNumberFormat="1" applyAlignment="1">
      <alignment horizontal="right"/>
    </xf>
    <xf numFmtId="4" fontId="0" fillId="0" borderId="16" xfId="0" applyNumberFormat="1" applyBorder="1"/>
    <xf numFmtId="167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6" fontId="0" fillId="0" borderId="11" xfId="0" applyNumberFormat="1" applyBorder="1" applyAlignment="1">
      <alignment horizontal="right"/>
    </xf>
    <xf numFmtId="6" fontId="0" fillId="0" borderId="17" xfId="0" applyNumberFormat="1" applyBorder="1" applyAlignment="1">
      <alignment horizontal="right"/>
    </xf>
    <xf numFmtId="6" fontId="0" fillId="0" borderId="19" xfId="0" applyNumberFormat="1" applyBorder="1" applyAlignment="1">
      <alignment horizontal="right"/>
    </xf>
    <xf numFmtId="0" fontId="0" fillId="0" borderId="14" xfId="0" applyBorder="1"/>
    <xf numFmtId="9" fontId="0" fillId="0" borderId="0" xfId="0" applyNumberForma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ACC2-292D-428A-8FE3-AEBA20969794}">
  <dimension ref="A1:AC201"/>
  <sheetViews>
    <sheetView showGridLines="0" topLeftCell="A92" zoomScale="70" zoomScaleNormal="70" workbookViewId="0">
      <selection activeCell="F143" sqref="F143"/>
    </sheetView>
  </sheetViews>
  <sheetFormatPr defaultRowHeight="14.5" x14ac:dyDescent="0.35"/>
  <cols>
    <col min="1" max="1" width="61.7265625" bestFit="1" customWidth="1"/>
    <col min="2" max="3" width="17.7265625" bestFit="1" customWidth="1"/>
    <col min="4" max="5" width="18.1796875" bestFit="1" customWidth="1"/>
    <col min="6" max="6" width="20.26953125" customWidth="1"/>
    <col min="7" max="8" width="18.1796875" bestFit="1" customWidth="1"/>
    <col min="9" max="9" width="17.7265625" bestFit="1" customWidth="1"/>
    <col min="10" max="10" width="18.81640625" bestFit="1" customWidth="1"/>
    <col min="11" max="11" width="18.1796875" bestFit="1" customWidth="1"/>
    <col min="12" max="13" width="18.26953125" bestFit="1" customWidth="1"/>
    <col min="14" max="14" width="9.1796875" style="48"/>
    <col min="15" max="15" width="49.7265625" bestFit="1" customWidth="1"/>
    <col min="16" max="16" width="17.7265625" bestFit="1" customWidth="1"/>
    <col min="17" max="17" width="17.26953125" bestFit="1" customWidth="1"/>
    <col min="18" max="18" width="18.1796875" bestFit="1" customWidth="1"/>
    <col min="19" max="19" width="17.7265625" bestFit="1" customWidth="1"/>
    <col min="20" max="20" width="20.453125" customWidth="1"/>
    <col min="21" max="21" width="17.7265625" bestFit="1" customWidth="1"/>
    <col min="22" max="22" width="18.1796875" bestFit="1" customWidth="1"/>
    <col min="23" max="23" width="17.26953125" bestFit="1" customWidth="1"/>
    <col min="24" max="25" width="17.7265625" bestFit="1" customWidth="1"/>
    <col min="26" max="26" width="18.1796875" bestFit="1" customWidth="1"/>
    <col min="27" max="27" width="17.7265625" bestFit="1" customWidth="1"/>
    <col min="28" max="28" width="18.1796875" bestFit="1" customWidth="1"/>
    <col min="29" max="29" width="18.26953125" bestFit="1" customWidth="1"/>
    <col min="33" max="33" width="61.7265625" bestFit="1" customWidth="1"/>
    <col min="34" max="34" width="17.7265625" bestFit="1" customWidth="1"/>
    <col min="35" max="35" width="17.26953125" bestFit="1" customWidth="1"/>
    <col min="36" max="36" width="18.1796875" bestFit="1" customWidth="1"/>
    <col min="37" max="37" width="17.7265625" bestFit="1" customWidth="1"/>
    <col min="38" max="38" width="21.81640625" customWidth="1"/>
    <col min="39" max="39" width="17.7265625" bestFit="1" customWidth="1"/>
    <col min="40" max="40" width="18.1796875" bestFit="1" customWidth="1"/>
    <col min="41" max="41" width="17.26953125" bestFit="1" customWidth="1"/>
    <col min="42" max="43" width="17.7265625" bestFit="1" customWidth="1"/>
    <col min="44" max="44" width="18.1796875" bestFit="1" customWidth="1"/>
    <col min="45" max="45" width="17.7265625" bestFit="1" customWidth="1"/>
  </cols>
  <sheetData>
    <row r="1" spans="1:27" ht="24" thickBot="1" x14ac:dyDescent="0.6">
      <c r="A1" s="49" t="s">
        <v>53</v>
      </c>
      <c r="O1" s="49" t="s">
        <v>54</v>
      </c>
    </row>
    <row r="2" spans="1:27" x14ac:dyDescent="0.35">
      <c r="A2" s="76"/>
      <c r="B2" s="77"/>
      <c r="C2" s="77"/>
      <c r="D2" s="77"/>
      <c r="E2" s="78" t="s">
        <v>44</v>
      </c>
      <c r="F2" s="79" t="s">
        <v>45</v>
      </c>
      <c r="O2" s="76"/>
      <c r="P2" s="77"/>
      <c r="Q2" s="77"/>
      <c r="R2" s="77"/>
      <c r="S2" s="78" t="s">
        <v>44</v>
      </c>
      <c r="T2" s="79" t="s">
        <v>45</v>
      </c>
      <c r="W2" s="50" t="s">
        <v>46</v>
      </c>
      <c r="X2" s="87" t="s">
        <v>47</v>
      </c>
    </row>
    <row r="3" spans="1:27" x14ac:dyDescent="0.35">
      <c r="A3" s="52" t="s">
        <v>51</v>
      </c>
      <c r="E3" s="94" t="s">
        <v>65</v>
      </c>
      <c r="F3" s="95" t="s">
        <v>65</v>
      </c>
      <c r="O3" s="52" t="s">
        <v>51</v>
      </c>
      <c r="S3" s="57">
        <f>(S32-'No ARPA State Subsidies'!$E$32)/(S25-'No ARPA State Subsidies'!$E$25)</f>
        <v>2791.1529509436541</v>
      </c>
      <c r="T3" s="53">
        <f>(S32-'No ARPA State Subsidies'!$E$32)</f>
        <v>205598319.54965591</v>
      </c>
      <c r="W3" s="52" t="s">
        <v>48</v>
      </c>
      <c r="X3" s="53">
        <v>-140243659.68700579</v>
      </c>
    </row>
    <row r="4" spans="1:27" ht="15" thickBot="1" x14ac:dyDescent="0.4">
      <c r="A4" s="52" t="s">
        <v>64</v>
      </c>
      <c r="E4" s="94" t="s">
        <v>65</v>
      </c>
      <c r="F4" s="95" t="s">
        <v>65</v>
      </c>
      <c r="O4" s="52" t="s">
        <v>52</v>
      </c>
      <c r="S4" s="57">
        <f>('No ARPA State Subsidies'!$E$20-S20)/(S25-'No ARPA State Subsidies'!$E$25)</f>
        <v>-1467.9185583794792</v>
      </c>
      <c r="T4" s="53">
        <f>('No ARPA State Subsidies'!$E$20-S20)</f>
        <v>-108127929.26182675</v>
      </c>
      <c r="W4" s="67" t="s">
        <v>49</v>
      </c>
      <c r="X4" s="90">
        <v>-46151507.555693537</v>
      </c>
    </row>
    <row r="5" spans="1:27" x14ac:dyDescent="0.35">
      <c r="A5" s="61" t="s">
        <v>50</v>
      </c>
      <c r="B5" s="59"/>
      <c r="C5" s="59"/>
      <c r="D5" s="59"/>
      <c r="E5" s="96" t="s">
        <v>65</v>
      </c>
      <c r="F5" s="97" t="s">
        <v>65</v>
      </c>
      <c r="O5" s="61" t="s">
        <v>50</v>
      </c>
      <c r="P5" s="59"/>
      <c r="Q5" s="59"/>
      <c r="R5" s="59"/>
      <c r="S5" s="60">
        <f>S37/(S25-'No ARPA State Subsidies'!$E$25)</f>
        <v>-2675.618377955805</v>
      </c>
      <c r="T5" s="62">
        <f>S37</f>
        <v>-197087960.39927042</v>
      </c>
    </row>
    <row r="6" spans="1:27" ht="15" thickBot="1" x14ac:dyDescent="0.4">
      <c r="A6" s="54" t="s">
        <v>23</v>
      </c>
      <c r="B6" s="55"/>
      <c r="C6" s="55"/>
      <c r="D6" s="55"/>
      <c r="E6" s="75"/>
      <c r="F6" s="56"/>
      <c r="O6" s="54" t="s">
        <v>23</v>
      </c>
      <c r="P6" s="55"/>
      <c r="Q6" s="55"/>
      <c r="R6" s="55"/>
      <c r="S6" s="75">
        <f>SUM(S3:S5)</f>
        <v>-1352.3839853916302</v>
      </c>
      <c r="T6" s="56">
        <f>SUM(T3:T5)</f>
        <v>-99617570.111441255</v>
      </c>
    </row>
    <row r="7" spans="1:27" ht="23.5" x14ac:dyDescent="0.55000000000000004">
      <c r="A7" s="49"/>
    </row>
    <row r="8" spans="1:27" ht="23.5" x14ac:dyDescent="0.55000000000000004">
      <c r="A8" s="49"/>
    </row>
    <row r="9" spans="1:27" ht="15" thickBot="1" x14ac:dyDescent="0.4"/>
    <row r="10" spans="1:27" ht="15" thickBot="1" x14ac:dyDescent="0.4">
      <c r="A10" s="1"/>
      <c r="B10" s="2">
        <v>2023</v>
      </c>
      <c r="C10" s="3">
        <v>2024</v>
      </c>
      <c r="D10" s="3">
        <v>2025</v>
      </c>
      <c r="E10" s="3">
        <v>2026</v>
      </c>
      <c r="F10" s="3">
        <v>2027</v>
      </c>
      <c r="G10" s="3">
        <v>2028</v>
      </c>
      <c r="H10" s="3">
        <v>2029</v>
      </c>
      <c r="I10" s="3">
        <v>2030</v>
      </c>
      <c r="J10" s="3">
        <v>2031</v>
      </c>
      <c r="K10" s="3">
        <v>2032</v>
      </c>
      <c r="L10" s="3">
        <v>2033</v>
      </c>
      <c r="M10" s="4">
        <v>2034</v>
      </c>
      <c r="O10" s="1"/>
      <c r="P10" s="2">
        <v>2023</v>
      </c>
      <c r="Q10" s="3">
        <v>2024</v>
      </c>
      <c r="R10" s="3">
        <v>2025</v>
      </c>
      <c r="S10" s="3">
        <v>2026</v>
      </c>
      <c r="T10" s="3">
        <v>2027</v>
      </c>
      <c r="U10" s="3">
        <v>2028</v>
      </c>
      <c r="V10" s="3">
        <v>2029</v>
      </c>
      <c r="W10" s="3">
        <v>2030</v>
      </c>
      <c r="X10" s="3">
        <v>2031</v>
      </c>
      <c r="Y10" s="3">
        <v>2032</v>
      </c>
      <c r="Z10" s="3">
        <v>2033</v>
      </c>
      <c r="AA10" s="4">
        <v>2034</v>
      </c>
    </row>
    <row r="11" spans="1:27" ht="15" thickBot="1" x14ac:dyDescent="0.4">
      <c r="A11" s="5" t="s">
        <v>0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O11" s="5" t="s">
        <v>0</v>
      </c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</row>
    <row r="12" spans="1:27" x14ac:dyDescent="0.35">
      <c r="A12" s="9" t="s">
        <v>1</v>
      </c>
      <c r="B12" s="10">
        <v>220159.86201667751</v>
      </c>
      <c r="C12" s="11">
        <v>252273.66816363632</v>
      </c>
      <c r="D12" s="11">
        <v>298573.88929154334</v>
      </c>
      <c r="E12" s="11">
        <v>216623.72519310439</v>
      </c>
      <c r="F12" s="11">
        <v>217539.65122162973</v>
      </c>
      <c r="G12" s="11">
        <v>218502.12924561245</v>
      </c>
      <c r="H12" s="11">
        <v>219472.0898501341</v>
      </c>
      <c r="I12" s="11">
        <v>220449.53467043702</v>
      </c>
      <c r="J12" s="11">
        <v>221431.33265645456</v>
      </c>
      <c r="K12" s="11">
        <v>222417.50319552253</v>
      </c>
      <c r="L12" s="11">
        <v>223408.0657613216</v>
      </c>
      <c r="M12" s="12">
        <v>224403.03991426047</v>
      </c>
      <c r="O12" s="9" t="s">
        <v>1</v>
      </c>
      <c r="P12" s="10">
        <v>220159.86201667751</v>
      </c>
      <c r="Q12" s="11">
        <v>252273.66816363632</v>
      </c>
      <c r="R12" s="11">
        <v>298573.88929154334</v>
      </c>
      <c r="S12" s="11">
        <v>285864.79645411758</v>
      </c>
      <c r="T12" s="11">
        <v>287073.4868109934</v>
      </c>
      <c r="U12" s="11">
        <v>219159.63953106955</v>
      </c>
      <c r="V12" s="11">
        <v>220132.51891297835</v>
      </c>
      <c r="W12" s="11">
        <v>221112.90503195467</v>
      </c>
      <c r="X12" s="11">
        <v>222097.65741606534</v>
      </c>
      <c r="Y12" s="11">
        <v>223086.79551098714</v>
      </c>
      <c r="Z12" s="11">
        <v>224080.33884899953</v>
      </c>
      <c r="AA12" s="12">
        <v>225078.30704937215</v>
      </c>
    </row>
    <row r="13" spans="1:27" x14ac:dyDescent="0.35">
      <c r="A13" s="13" t="s">
        <v>2</v>
      </c>
      <c r="B13" s="14">
        <v>158266.28713892281</v>
      </c>
      <c r="C13" s="15">
        <v>180473.92739379761</v>
      </c>
      <c r="D13" s="15">
        <v>214330.88424967931</v>
      </c>
      <c r="E13" s="15">
        <v>93519.896068512302</v>
      </c>
      <c r="F13" s="15">
        <v>92948.787766413152</v>
      </c>
      <c r="G13" s="15">
        <v>93360.028499211185</v>
      </c>
      <c r="H13" s="15">
        <v>93892.166290053268</v>
      </c>
      <c r="I13" s="15">
        <v>94310.326119259553</v>
      </c>
      <c r="J13" s="15">
        <v>94730.348272551637</v>
      </c>
      <c r="K13" s="15">
        <v>95152.241044009555</v>
      </c>
      <c r="L13" s="15">
        <v>95609.862596151186</v>
      </c>
      <c r="M13" s="16">
        <v>96416.93326685745</v>
      </c>
      <c r="O13" s="13" t="s">
        <v>2</v>
      </c>
      <c r="P13" s="14">
        <v>158266.28713892281</v>
      </c>
      <c r="Q13" s="15">
        <v>180473.92739379761</v>
      </c>
      <c r="R13" s="15">
        <v>214330.88424967931</v>
      </c>
      <c r="S13" s="15">
        <v>163449.35785459596</v>
      </c>
      <c r="T13" s="15">
        <v>163356.55805743244</v>
      </c>
      <c r="U13" s="15">
        <v>96568.475383826415</v>
      </c>
      <c r="V13" s="15">
        <v>96997.155951308188</v>
      </c>
      <c r="W13" s="15">
        <v>97457.835511310099</v>
      </c>
      <c r="X13" s="15">
        <v>97891.875468662052</v>
      </c>
      <c r="Y13" s="15">
        <v>98443.654861461458</v>
      </c>
      <c r="Z13" s="15">
        <v>98882.085281483189</v>
      </c>
      <c r="AA13" s="16">
        <v>99322.468303056361</v>
      </c>
    </row>
    <row r="14" spans="1:27" x14ac:dyDescent="0.35">
      <c r="A14" s="13" t="s">
        <v>3</v>
      </c>
      <c r="B14" s="17">
        <v>673.59077717157982</v>
      </c>
      <c r="C14" s="18">
        <v>712.44392671569847</v>
      </c>
      <c r="D14" s="18">
        <v>748.92497477634026</v>
      </c>
      <c r="E14" s="18">
        <v>919.41953305550749</v>
      </c>
      <c r="F14" s="18">
        <v>937.77144889781869</v>
      </c>
      <c r="G14" s="18">
        <v>981.8544645175665</v>
      </c>
      <c r="H14" s="18">
        <v>1028.0220954346992</v>
      </c>
      <c r="I14" s="18">
        <v>1076.4902214255292</v>
      </c>
      <c r="J14" s="18">
        <v>1127.3410172279671</v>
      </c>
      <c r="K14" s="18">
        <v>1180.5308785103309</v>
      </c>
      <c r="L14" s="18">
        <v>1236.1445163234143</v>
      </c>
      <c r="M14" s="19">
        <v>1294.1827004908823</v>
      </c>
      <c r="O14" s="13" t="s">
        <v>3</v>
      </c>
      <c r="P14" s="17">
        <v>676.32742502592293</v>
      </c>
      <c r="Q14" s="18">
        <v>715.31893336396695</v>
      </c>
      <c r="R14" s="18">
        <v>751.96130674945664</v>
      </c>
      <c r="S14" s="18">
        <v>836.01196069073387</v>
      </c>
      <c r="T14" s="18">
        <v>875.98205469419497</v>
      </c>
      <c r="U14" s="18">
        <v>895.67314672953228</v>
      </c>
      <c r="V14" s="18">
        <v>937.86906158368708</v>
      </c>
      <c r="W14" s="18">
        <v>982.04255545093974</v>
      </c>
      <c r="X14" s="18">
        <v>1028.4325263099333</v>
      </c>
      <c r="Y14" s="18">
        <v>1076.8648424112234</v>
      </c>
      <c r="Z14" s="18">
        <v>1127.6752420778582</v>
      </c>
      <c r="AA14" s="19">
        <v>1180.8419811238095</v>
      </c>
    </row>
    <row r="15" spans="1:27" x14ac:dyDescent="0.35">
      <c r="A15" s="13" t="s">
        <v>4</v>
      </c>
      <c r="B15" s="17">
        <v>573.68859187091505</v>
      </c>
      <c r="C15" s="18">
        <v>585.47147962492443</v>
      </c>
      <c r="D15" s="18">
        <v>606.2519560049119</v>
      </c>
      <c r="E15" s="18">
        <v>753.41903383463148</v>
      </c>
      <c r="F15" s="18">
        <v>791.33681970735904</v>
      </c>
      <c r="G15" s="18">
        <v>823.99134710318413</v>
      </c>
      <c r="H15" s="18">
        <v>857.22969791779985</v>
      </c>
      <c r="I15" s="18">
        <v>892.57377291899513</v>
      </c>
      <c r="J15" s="18">
        <v>929.37828756924876</v>
      </c>
      <c r="K15" s="18">
        <v>967.54704982014107</v>
      </c>
      <c r="L15" s="18">
        <v>1006.8911550909602</v>
      </c>
      <c r="M15" s="19">
        <v>1044.3333130423032</v>
      </c>
      <c r="O15" s="13" t="s">
        <v>4</v>
      </c>
      <c r="P15" s="17">
        <v>573.68859187091505</v>
      </c>
      <c r="Q15" s="18">
        <v>585.47147962492443</v>
      </c>
      <c r="R15" s="18">
        <v>606.2519560049119</v>
      </c>
      <c r="S15" s="18">
        <v>692.55538395983547</v>
      </c>
      <c r="T15" s="18">
        <v>724.4965068080038</v>
      </c>
      <c r="U15" s="18">
        <v>742.07552824827951</v>
      </c>
      <c r="V15" s="18">
        <v>773.07451284437332</v>
      </c>
      <c r="W15" s="18">
        <v>805.12471887164804</v>
      </c>
      <c r="X15" s="18">
        <v>838.6922054006327</v>
      </c>
      <c r="Y15" s="18">
        <v>872.77046537449132</v>
      </c>
      <c r="Z15" s="18">
        <v>908.9188760438451</v>
      </c>
      <c r="AA15" s="19">
        <v>946.42861814010087</v>
      </c>
    </row>
    <row r="16" spans="1:27" x14ac:dyDescent="0.35">
      <c r="A16" s="13" t="s">
        <v>5</v>
      </c>
      <c r="B16" s="20">
        <v>1779571830.6936188</v>
      </c>
      <c r="C16" s="21">
        <v>2156770113.0416899</v>
      </c>
      <c r="D16" s="21">
        <v>2683313310.0785151</v>
      </c>
      <c r="E16" s="21">
        <v>2390017011.1894631</v>
      </c>
      <c r="F16" s="21">
        <v>2448029687.0260062</v>
      </c>
      <c r="G16" s="21">
        <v>2574447493.2767868</v>
      </c>
      <c r="H16" s="21">
        <v>2707465892.3660092</v>
      </c>
      <c r="I16" s="21">
        <v>2847741220.6864033</v>
      </c>
      <c r="J16" s="21">
        <v>2995543485.6368618</v>
      </c>
      <c r="K16" s="21">
        <v>3150848765.3218145</v>
      </c>
      <c r="L16" s="21">
        <v>3313975864.7193413</v>
      </c>
      <c r="M16" s="22">
        <v>3485022386.3352103</v>
      </c>
      <c r="O16" s="13" t="s">
        <v>5</v>
      </c>
      <c r="P16" s="20">
        <v>1786801830.861624</v>
      </c>
      <c r="Q16" s="21">
        <v>2165473574.719532</v>
      </c>
      <c r="R16" s="21">
        <v>2694192143.4352384</v>
      </c>
      <c r="S16" s="21">
        <v>2867836667.7127728</v>
      </c>
      <c r="T16" s="21">
        <v>3017654673.8990502</v>
      </c>
      <c r="U16" s="21">
        <v>2355544847.6988368</v>
      </c>
      <c r="V16" s="21">
        <v>2477465747.243619</v>
      </c>
      <c r="W16" s="21">
        <v>2605707387.6091404</v>
      </c>
      <c r="X16" s="21">
        <v>2740949458.8470659</v>
      </c>
      <c r="Y16" s="21">
        <v>2882811922.703568</v>
      </c>
      <c r="Z16" s="21">
        <v>3032278204.2772083</v>
      </c>
      <c r="AA16" s="22">
        <v>3189382968.0500846</v>
      </c>
    </row>
    <row r="17" spans="1:27" x14ac:dyDescent="0.35">
      <c r="A17" s="13" t="s">
        <v>6</v>
      </c>
      <c r="B17" s="20">
        <v>1089546760.9123983</v>
      </c>
      <c r="C17" s="21">
        <v>1267948047.6596146</v>
      </c>
      <c r="D17" s="21">
        <v>1559262213.7035654</v>
      </c>
      <c r="E17" s="21">
        <v>845516036.88304424</v>
      </c>
      <c r="F17" s="21">
        <v>882645577.28073192</v>
      </c>
      <c r="G17" s="21">
        <v>923134267.78388023</v>
      </c>
      <c r="H17" s="21">
        <v>965845840.1480422</v>
      </c>
      <c r="I17" s="21">
        <v>1010147083.3138603</v>
      </c>
      <c r="J17" s="21">
        <v>1056483946.3005911</v>
      </c>
      <c r="K17" s="21">
        <v>1104771241.2708766</v>
      </c>
      <c r="L17" s="21">
        <v>1155224699.8503199</v>
      </c>
      <c r="M17" s="22">
        <v>1208296984.2234709</v>
      </c>
      <c r="O17" s="13" t="s">
        <v>6</v>
      </c>
      <c r="P17" s="20">
        <v>1089546760.9123983</v>
      </c>
      <c r="Q17" s="21">
        <v>1267948047.6596146</v>
      </c>
      <c r="R17" s="21">
        <v>1559262213.7035654</v>
      </c>
      <c r="S17" s="21">
        <v>1358372793.4437389</v>
      </c>
      <c r="T17" s="21">
        <v>1420215068.121464</v>
      </c>
      <c r="U17" s="21">
        <v>859933228.59100747</v>
      </c>
      <c r="V17" s="21">
        <v>899832349.01216745</v>
      </c>
      <c r="W17" s="21">
        <v>941588549.01459432</v>
      </c>
      <c r="X17" s="21">
        <v>985213835.13139522</v>
      </c>
      <c r="Y17" s="21">
        <v>1031024573.5992422</v>
      </c>
      <c r="Z17" s="21">
        <v>1078509525.7790082</v>
      </c>
      <c r="AA17" s="22">
        <v>1128019517.1159072</v>
      </c>
    </row>
    <row r="18" spans="1:27" x14ac:dyDescent="0.35">
      <c r="A18" s="5" t="s">
        <v>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O18" s="5" t="s">
        <v>7</v>
      </c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</row>
    <row r="19" spans="1:27" x14ac:dyDescent="0.35">
      <c r="A19" s="13" t="s">
        <v>8</v>
      </c>
      <c r="B19" s="20">
        <v>18500</v>
      </c>
      <c r="C19" s="21">
        <v>20000</v>
      </c>
      <c r="D19" s="21">
        <v>21000</v>
      </c>
      <c r="E19" s="21">
        <v>22000</v>
      </c>
      <c r="F19" s="21">
        <v>23000</v>
      </c>
      <c r="G19" s="21">
        <v>24000</v>
      </c>
      <c r="H19" s="21">
        <v>25000</v>
      </c>
      <c r="I19" s="21">
        <v>26000</v>
      </c>
      <c r="J19" s="21">
        <v>27000</v>
      </c>
      <c r="K19" s="21">
        <v>28000</v>
      </c>
      <c r="L19" s="21">
        <v>29000</v>
      </c>
      <c r="M19" s="22">
        <v>30000</v>
      </c>
      <c r="O19" s="13" t="s">
        <v>8</v>
      </c>
      <c r="P19" s="20">
        <v>18500</v>
      </c>
      <c r="Q19" s="21">
        <v>20000</v>
      </c>
      <c r="R19" s="21">
        <v>21000</v>
      </c>
      <c r="S19" s="21">
        <v>22000</v>
      </c>
      <c r="T19" s="21">
        <v>23000</v>
      </c>
      <c r="U19" s="21">
        <v>24000</v>
      </c>
      <c r="V19" s="21">
        <v>25000</v>
      </c>
      <c r="W19" s="21">
        <v>26000</v>
      </c>
      <c r="X19" s="21">
        <v>27000</v>
      </c>
      <c r="Y19" s="21">
        <v>28000</v>
      </c>
      <c r="Z19" s="21">
        <v>29000</v>
      </c>
      <c r="AA19" s="22">
        <v>30000</v>
      </c>
    </row>
    <row r="20" spans="1:27" x14ac:dyDescent="0.35">
      <c r="A20" s="13" t="s">
        <v>9</v>
      </c>
      <c r="B20" s="20">
        <v>567836479.35000002</v>
      </c>
      <c r="C20" s="21">
        <v>643519402.7795676</v>
      </c>
      <c r="D20" s="21">
        <v>720109925.94760287</v>
      </c>
      <c r="E20" s="21">
        <v>622318885.07532585</v>
      </c>
      <c r="F20" s="21">
        <v>650358266.49305356</v>
      </c>
      <c r="G20" s="21">
        <v>680036884.8013531</v>
      </c>
      <c r="H20" s="21">
        <v>711255260.9685508</v>
      </c>
      <c r="I20" s="21">
        <v>743962159.62101829</v>
      </c>
      <c r="J20" s="21">
        <v>778343574.96563184</v>
      </c>
      <c r="K20" s="21">
        <v>814144104.29613054</v>
      </c>
      <c r="L20" s="21">
        <v>851554589.21854973</v>
      </c>
      <c r="M20" s="22">
        <v>890545458.9931314</v>
      </c>
      <c r="O20" s="13" t="s">
        <v>9</v>
      </c>
      <c r="P20" s="20">
        <v>567836479.35000002</v>
      </c>
      <c r="Q20" s="21">
        <v>643519402.7795676</v>
      </c>
      <c r="R20" s="21">
        <v>720109925.94760287</v>
      </c>
      <c r="S20" s="21">
        <v>730446814.3371526</v>
      </c>
      <c r="T20" s="21">
        <v>763356039.06166005</v>
      </c>
      <c r="U20" s="21">
        <v>681149402.83250797</v>
      </c>
      <c r="V20" s="21">
        <v>712418930.01058757</v>
      </c>
      <c r="W20" s="21">
        <v>745179745.98015463</v>
      </c>
      <c r="X20" s="21">
        <v>779617811.37320828</v>
      </c>
      <c r="Y20" s="21">
        <v>815477651.00652969</v>
      </c>
      <c r="Z20" s="21">
        <v>852950218.49062204</v>
      </c>
      <c r="AA20" s="22">
        <v>892005968.20896649</v>
      </c>
    </row>
    <row r="21" spans="1:27" x14ac:dyDescent="0.35">
      <c r="A21" s="13" t="s">
        <v>10</v>
      </c>
      <c r="B21" s="26">
        <v>0.01</v>
      </c>
      <c r="C21" s="27">
        <v>0.01</v>
      </c>
      <c r="D21" s="27">
        <v>0.01</v>
      </c>
      <c r="E21" s="27">
        <v>0.01</v>
      </c>
      <c r="F21" s="27">
        <v>0.01</v>
      </c>
      <c r="G21" s="27">
        <v>0.01</v>
      </c>
      <c r="H21" s="27">
        <v>0.01</v>
      </c>
      <c r="I21" s="27">
        <v>0.01</v>
      </c>
      <c r="J21" s="27">
        <v>0.01</v>
      </c>
      <c r="K21" s="27">
        <v>0.01</v>
      </c>
      <c r="L21" s="27">
        <v>0.01</v>
      </c>
      <c r="M21" s="28">
        <v>0.01</v>
      </c>
      <c r="O21" s="13" t="s">
        <v>10</v>
      </c>
      <c r="P21" s="26">
        <v>0.01</v>
      </c>
      <c r="Q21" s="27">
        <v>0.01</v>
      </c>
      <c r="R21" s="27">
        <v>0.01</v>
      </c>
      <c r="S21" s="27">
        <v>0.01</v>
      </c>
      <c r="T21" s="27">
        <v>0.01</v>
      </c>
      <c r="U21" s="27">
        <v>0.01</v>
      </c>
      <c r="V21" s="27">
        <v>0.01</v>
      </c>
      <c r="W21" s="27">
        <v>0.01</v>
      </c>
      <c r="X21" s="27">
        <v>0.01</v>
      </c>
      <c r="Y21" s="27">
        <v>0.01</v>
      </c>
      <c r="Z21" s="27">
        <v>0.01</v>
      </c>
      <c r="AA21" s="28">
        <v>0.01</v>
      </c>
    </row>
    <row r="22" spans="1:27" x14ac:dyDescent="0.35">
      <c r="A22" s="13" t="s">
        <v>11</v>
      </c>
      <c r="B22" s="20">
        <v>136947734</v>
      </c>
      <c r="C22" s="21">
        <v>141228354.53</v>
      </c>
      <c r="D22" s="21">
        <v>147583630.48384997</v>
      </c>
      <c r="E22" s="21">
        <v>154224893.85562322</v>
      </c>
      <c r="F22" s="21">
        <v>161165014.07912627</v>
      </c>
      <c r="G22" s="21">
        <v>168417439.71268696</v>
      </c>
      <c r="H22" s="21">
        <v>175996224.49975786</v>
      </c>
      <c r="I22" s="21">
        <v>183916054.60224694</v>
      </c>
      <c r="J22" s="21">
        <v>192192277.05934805</v>
      </c>
      <c r="K22" s="21">
        <v>200840929.52701867</v>
      </c>
      <c r="L22" s="21">
        <v>209878771.3557345</v>
      </c>
      <c r="M22" s="22">
        <v>219323316.06674251</v>
      </c>
      <c r="O22" s="13" t="s">
        <v>11</v>
      </c>
      <c r="P22" s="20">
        <v>136947734</v>
      </c>
      <c r="Q22" s="21">
        <v>141228354.53</v>
      </c>
      <c r="R22" s="21">
        <v>147583630.48384997</v>
      </c>
      <c r="S22" s="21">
        <v>154224893.85562322</v>
      </c>
      <c r="T22" s="21">
        <v>161165014.07912627</v>
      </c>
      <c r="U22" s="21">
        <v>168417439.71268696</v>
      </c>
      <c r="V22" s="21">
        <v>175996224.49975786</v>
      </c>
      <c r="W22" s="21">
        <v>183916054.60224694</v>
      </c>
      <c r="X22" s="21">
        <v>192192277.05934805</v>
      </c>
      <c r="Y22" s="21">
        <v>200840929.52701867</v>
      </c>
      <c r="Z22" s="21">
        <v>209878771.3557345</v>
      </c>
      <c r="AA22" s="22">
        <v>219323316.06674251</v>
      </c>
    </row>
    <row r="23" spans="1:27" x14ac:dyDescent="0.35">
      <c r="A23" s="13" t="s">
        <v>12</v>
      </c>
      <c r="B23" s="29">
        <v>0.48312062571961167</v>
      </c>
      <c r="C23" s="30">
        <v>0.49253731343283591</v>
      </c>
      <c r="D23" s="30">
        <v>0.49532971838376749</v>
      </c>
      <c r="E23" s="30">
        <v>0.50478789903106391</v>
      </c>
      <c r="F23" s="30">
        <v>0.50029586412740057</v>
      </c>
      <c r="G23" s="30">
        <v>0.49602112441003376</v>
      </c>
      <c r="H23" s="30">
        <v>0.49190390507496218</v>
      </c>
      <c r="I23" s="30">
        <v>0.48785014516328135</v>
      </c>
      <c r="J23" s="30">
        <v>0.48393579939107179</v>
      </c>
      <c r="K23" s="30">
        <v>0.47995276887460969</v>
      </c>
      <c r="L23" s="30">
        <v>0.47598199683501724</v>
      </c>
      <c r="M23" s="31">
        <v>0.47197059289654575</v>
      </c>
      <c r="O23" s="13" t="s">
        <v>12</v>
      </c>
      <c r="P23" s="29">
        <v>0.48312062571961167</v>
      </c>
      <c r="Q23" s="30">
        <v>0.49253731343283591</v>
      </c>
      <c r="R23" s="30">
        <v>0.49532971838376749</v>
      </c>
      <c r="S23" s="30">
        <v>0.4927242419672242</v>
      </c>
      <c r="T23" s="30">
        <v>0.48833828020172765</v>
      </c>
      <c r="U23" s="30">
        <v>0.4958872965593607</v>
      </c>
      <c r="V23" s="30">
        <v>0.49177124243615444</v>
      </c>
      <c r="W23" s="30">
        <v>0.48771884170252616</v>
      </c>
      <c r="X23" s="30">
        <v>0.483805785651717</v>
      </c>
      <c r="Y23" s="30">
        <v>0.47982423755481801</v>
      </c>
      <c r="Z23" s="30">
        <v>0.47585497808510957</v>
      </c>
      <c r="AA23" s="31">
        <v>0.47184516144766808</v>
      </c>
    </row>
    <row r="24" spans="1:27" x14ac:dyDescent="0.35">
      <c r="A24" s="5" t="s">
        <v>13</v>
      </c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O24" s="5" t="s">
        <v>13</v>
      </c>
      <c r="P24" s="23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5"/>
    </row>
    <row r="25" spans="1:27" x14ac:dyDescent="0.35">
      <c r="A25" s="13" t="s">
        <v>1</v>
      </c>
      <c r="B25" s="14">
        <v>234212.61916667814</v>
      </c>
      <c r="C25" s="15">
        <v>269735.90000001073</v>
      </c>
      <c r="D25" s="15">
        <v>317631.79711866315</v>
      </c>
      <c r="E25" s="15">
        <v>230450.77148202597</v>
      </c>
      <c r="F25" s="15">
        <v>231425.1608740743</v>
      </c>
      <c r="G25" s="15">
        <v>232449.07366554529</v>
      </c>
      <c r="H25" s="15">
        <v>233480.94664907866</v>
      </c>
      <c r="I25" s="15">
        <v>234520.78156429483</v>
      </c>
      <c r="J25" s="15">
        <v>235565.24750686649</v>
      </c>
      <c r="K25" s="15">
        <v>236614.36510161974</v>
      </c>
      <c r="L25" s="15">
        <v>237668.15506523577</v>
      </c>
      <c r="M25" s="16">
        <v>238726.63820666008</v>
      </c>
      <c r="O25" s="13" t="s">
        <v>1</v>
      </c>
      <c r="P25" s="14">
        <v>234212.61916667814</v>
      </c>
      <c r="Q25" s="15">
        <v>269735.90000001073</v>
      </c>
      <c r="R25" s="15">
        <v>317631.79711866315</v>
      </c>
      <c r="S25" s="15">
        <v>304111.48558948672</v>
      </c>
      <c r="T25" s="15">
        <v>305397.32639467384</v>
      </c>
      <c r="U25" s="15">
        <v>233148.5526926271</v>
      </c>
      <c r="V25" s="15">
        <v>234183.53075848764</v>
      </c>
      <c r="W25" s="15">
        <v>235226.49471484547</v>
      </c>
      <c r="X25" s="15">
        <v>236274.10363411225</v>
      </c>
      <c r="Y25" s="15">
        <v>237326.3782031778</v>
      </c>
      <c r="Z25" s="15">
        <v>238383.33920106324</v>
      </c>
      <c r="AA25" s="16">
        <v>239445.00749933204</v>
      </c>
    </row>
    <row r="26" spans="1:27" x14ac:dyDescent="0.35">
      <c r="A26" s="13" t="s">
        <v>2</v>
      </c>
      <c r="B26" s="14">
        <v>142073.82829026968</v>
      </c>
      <c r="C26" s="15">
        <v>161436.51259231969</v>
      </c>
      <c r="D26" s="15">
        <v>190102.13180843231</v>
      </c>
      <c r="E26" s="15">
        <v>89160.057548162673</v>
      </c>
      <c r="F26" s="15">
        <v>89744.520265220475</v>
      </c>
      <c r="G26" s="15">
        <v>90141.584101827189</v>
      </c>
      <c r="H26" s="15">
        <v>91763.046252965476</v>
      </c>
      <c r="I26" s="15">
        <v>92171.723795137106</v>
      </c>
      <c r="J26" s="15">
        <v>92582.221430911595</v>
      </c>
      <c r="K26" s="15">
        <v>92994.547266290538</v>
      </c>
      <c r="L26" s="15">
        <v>93756.111866370906</v>
      </c>
      <c r="M26" s="16">
        <v>95958.869780891619</v>
      </c>
      <c r="O26" s="13" t="s">
        <v>2</v>
      </c>
      <c r="P26" s="14">
        <v>142073.82829026968</v>
      </c>
      <c r="Q26" s="15">
        <v>161436.51259231969</v>
      </c>
      <c r="R26" s="15">
        <v>190102.13180843231</v>
      </c>
      <c r="S26" s="15">
        <v>159113.89933566129</v>
      </c>
      <c r="T26" s="15">
        <v>159786.66295733643</v>
      </c>
      <c r="U26" s="15">
        <v>93224.439387199818</v>
      </c>
      <c r="V26" s="15">
        <v>93638.27532507533</v>
      </c>
      <c r="W26" s="15">
        <v>94349.503070802981</v>
      </c>
      <c r="X26" s="15">
        <v>94769.699703266437</v>
      </c>
      <c r="Y26" s="15">
        <v>96366.966398854158</v>
      </c>
      <c r="Z26" s="15">
        <v>96796.148042038054</v>
      </c>
      <c r="AA26" s="16">
        <v>97227.241096255617</v>
      </c>
    </row>
    <row r="27" spans="1:27" x14ac:dyDescent="0.35">
      <c r="A27" s="13" t="s">
        <v>3</v>
      </c>
      <c r="B27" s="32">
        <v>448.41515881135319</v>
      </c>
      <c r="C27" s="18">
        <v>470.75908249510161</v>
      </c>
      <c r="D27" s="18">
        <v>494.29703661985712</v>
      </c>
      <c r="E27" s="18">
        <v>592.26988994365649</v>
      </c>
      <c r="F27" s="18">
        <v>621.89329364778519</v>
      </c>
      <c r="G27" s="18">
        <v>652.98795833017459</v>
      </c>
      <c r="H27" s="18">
        <v>685.72111140835943</v>
      </c>
      <c r="I27" s="18">
        <v>720.00716697877726</v>
      </c>
      <c r="J27" s="18">
        <v>756.00752532771628</v>
      </c>
      <c r="K27" s="18">
        <v>793.80790159410174</v>
      </c>
      <c r="L27" s="18">
        <v>833.51557022546706</v>
      </c>
      <c r="M27" s="19">
        <v>875.32577775801201</v>
      </c>
      <c r="O27" s="13" t="s">
        <v>3</v>
      </c>
      <c r="P27" s="32">
        <v>449.56392770653844</v>
      </c>
      <c r="Q27" s="18">
        <v>471.93506695453084</v>
      </c>
      <c r="R27" s="18">
        <v>495.53182030225753</v>
      </c>
      <c r="S27" s="18">
        <v>557.91131192964019</v>
      </c>
      <c r="T27" s="18">
        <v>585.80687752612232</v>
      </c>
      <c r="U27" s="18">
        <v>595.84767833028161</v>
      </c>
      <c r="V27" s="18">
        <v>625.6400622467952</v>
      </c>
      <c r="W27" s="18">
        <v>656.94231690208403</v>
      </c>
      <c r="X27" s="18">
        <v>689.78943274718824</v>
      </c>
      <c r="Y27" s="18">
        <v>724.3950562983332</v>
      </c>
      <c r="Z27" s="18">
        <v>760.61480911325032</v>
      </c>
      <c r="AA27" s="19">
        <v>798.64554956891288</v>
      </c>
    </row>
    <row r="28" spans="1:27" x14ac:dyDescent="0.35">
      <c r="A28" s="13" t="s">
        <v>4</v>
      </c>
      <c r="B28" s="17">
        <v>376.81011476302569</v>
      </c>
      <c r="C28" s="18">
        <v>382.64240454086558</v>
      </c>
      <c r="D28" s="18">
        <v>398.42436497888662</v>
      </c>
      <c r="E28" s="18">
        <v>474.41836128730853</v>
      </c>
      <c r="F28" s="18">
        <v>495.72875602551966</v>
      </c>
      <c r="G28" s="18">
        <v>519.09597564806643</v>
      </c>
      <c r="H28" s="18">
        <v>536.28552058675734</v>
      </c>
      <c r="I28" s="18">
        <v>561.48955349143932</v>
      </c>
      <c r="J28" s="18">
        <v>587.75803689352858</v>
      </c>
      <c r="K28" s="18">
        <v>615.13439315063727</v>
      </c>
      <c r="L28" s="18">
        <v>641.28021853090252</v>
      </c>
      <c r="M28" s="19">
        <v>658.48862165441972</v>
      </c>
      <c r="O28" s="13" t="s">
        <v>4</v>
      </c>
      <c r="P28" s="17">
        <v>376.81011476302569</v>
      </c>
      <c r="Q28" s="18">
        <v>382.64240454086558</v>
      </c>
      <c r="R28" s="18">
        <v>398.42436497888662</v>
      </c>
      <c r="S28" s="18">
        <v>427.37126019447129</v>
      </c>
      <c r="T28" s="18">
        <v>448.06103637188647</v>
      </c>
      <c r="U28" s="18">
        <v>462.93366109096877</v>
      </c>
      <c r="V28" s="18">
        <v>485.08188088052424</v>
      </c>
      <c r="W28" s="18">
        <v>506.59762593505116</v>
      </c>
      <c r="X28" s="18">
        <v>530.6174272306821</v>
      </c>
      <c r="Y28" s="18">
        <v>548.95019941797511</v>
      </c>
      <c r="Z28" s="18">
        <v>574.88001809122147</v>
      </c>
      <c r="AA28" s="19">
        <v>601.90660667184557</v>
      </c>
    </row>
    <row r="29" spans="1:27" x14ac:dyDescent="0.35">
      <c r="A29" s="13" t="s">
        <v>5</v>
      </c>
      <c r="B29" s="20">
        <v>1260293865.8309875</v>
      </c>
      <c r="C29" s="21">
        <v>1523767497.5999463</v>
      </c>
      <c r="D29" s="21">
        <v>1884053472.6239383</v>
      </c>
      <c r="E29" s="21">
        <v>1637868636.7570832</v>
      </c>
      <c r="F29" s="21">
        <v>1727061066.3473594</v>
      </c>
      <c r="G29" s="21">
        <v>1821437352.3432572</v>
      </c>
      <c r="H29" s="21">
        <v>1921233770.7465851</v>
      </c>
      <c r="I29" s="21">
        <v>2026279722.381079</v>
      </c>
      <c r="J29" s="21">
        <v>2137069197.8505254</v>
      </c>
      <c r="K29" s="21">
        <v>2253916231.7800493</v>
      </c>
      <c r="L29" s="21">
        <v>2377201293.5236168</v>
      </c>
      <c r="M29" s="22">
        <v>2507562963.1176033</v>
      </c>
      <c r="O29" s="13" t="s">
        <v>5</v>
      </c>
      <c r="P29" s="20">
        <v>1263522539.8920901</v>
      </c>
      <c r="Q29" s="21">
        <v>1527573960.3185484</v>
      </c>
      <c r="R29" s="21">
        <v>1888759951.345062</v>
      </c>
      <c r="S29" s="21">
        <v>2036006854.7772291</v>
      </c>
      <c r="T29" s="21">
        <v>2146846250.1610789</v>
      </c>
      <c r="U29" s="21">
        <v>1667052285.935606</v>
      </c>
      <c r="V29" s="21">
        <v>1758175185.1309738</v>
      </c>
      <c r="W29" s="21">
        <v>1854362861.2167168</v>
      </c>
      <c r="X29" s="21">
        <v>1955752559.0234962</v>
      </c>
      <c r="Y29" s="21">
        <v>2063016661.1948459</v>
      </c>
      <c r="Z29" s="21">
        <v>2175814776.506351</v>
      </c>
      <c r="AA29" s="22">
        <v>2294780275.2700381</v>
      </c>
    </row>
    <row r="30" spans="1:27" x14ac:dyDescent="0.35">
      <c r="A30" s="13" t="s">
        <v>6</v>
      </c>
      <c r="B30" s="20">
        <v>642418266.51454711</v>
      </c>
      <c r="C30" s="21">
        <v>741269464.30820322</v>
      </c>
      <c r="D30" s="21">
        <v>908895853.76288688</v>
      </c>
      <c r="E30" s="21">
        <v>507590020.73137754</v>
      </c>
      <c r="F30" s="21">
        <v>533867272.69421744</v>
      </c>
      <c r="G30" s="21">
        <v>561505602.54960263</v>
      </c>
      <c r="H30" s="21">
        <v>590534316.36477935</v>
      </c>
      <c r="I30" s="21">
        <v>621041520.45921373</v>
      </c>
      <c r="J30" s="21">
        <v>652991336.63369489</v>
      </c>
      <c r="K30" s="21">
        <v>686449732.78761458</v>
      </c>
      <c r="L30" s="21">
        <v>721487278.87528884</v>
      </c>
      <c r="M30" s="22">
        <v>758253886.77042317</v>
      </c>
      <c r="O30" s="13" t="s">
        <v>6</v>
      </c>
      <c r="P30" s="20">
        <v>642418266.51454711</v>
      </c>
      <c r="Q30" s="21">
        <v>741269464.30820322</v>
      </c>
      <c r="R30" s="21">
        <v>908895853.76288688</v>
      </c>
      <c r="S30" s="21">
        <v>816008492.08245385</v>
      </c>
      <c r="T30" s="21">
        <v>859130133.63683379</v>
      </c>
      <c r="U30" s="21">
        <v>517880772.34403425</v>
      </c>
      <c r="V30" s="21">
        <v>545066768.60515106</v>
      </c>
      <c r="W30" s="21">
        <v>573566811.1658473</v>
      </c>
      <c r="X30" s="21">
        <v>603437450.83165884</v>
      </c>
      <c r="Y30" s="21">
        <v>634807985.06347549</v>
      </c>
      <c r="Z30" s="21">
        <v>667754056.05080867</v>
      </c>
      <c r="AA30" s="22">
        <v>702260625.1717515</v>
      </c>
    </row>
    <row r="31" spans="1:27" x14ac:dyDescent="0.35">
      <c r="A31" s="33" t="s">
        <v>14</v>
      </c>
      <c r="B31" s="3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  <c r="O31" s="33" t="s">
        <v>14</v>
      </c>
      <c r="P31" s="3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5"/>
    </row>
    <row r="32" spans="1:27" x14ac:dyDescent="0.35">
      <c r="A32" s="13" t="s">
        <v>15</v>
      </c>
      <c r="B32" s="20">
        <v>473027855</v>
      </c>
      <c r="C32" s="21">
        <v>526747454</v>
      </c>
      <c r="D32" s="21">
        <v>577750590</v>
      </c>
      <c r="E32" s="21">
        <v>351073365.73606348</v>
      </c>
      <c r="F32" s="21">
        <v>362347873.30475748</v>
      </c>
      <c r="G32" s="21">
        <v>375698190.08388245</v>
      </c>
      <c r="H32" s="21">
        <v>389913393.92757452</v>
      </c>
      <c r="I32" s="21">
        <v>404244103.88306946</v>
      </c>
      <c r="J32" s="21">
        <v>419190893.13859653</v>
      </c>
      <c r="K32" s="21">
        <v>434596725.09231192</v>
      </c>
      <c r="L32" s="21">
        <v>450612409.07548565</v>
      </c>
      <c r="M32" s="22">
        <v>467552474.20255607</v>
      </c>
      <c r="O32" s="13" t="s">
        <v>15</v>
      </c>
      <c r="P32" s="20">
        <v>473027855</v>
      </c>
      <c r="Q32" s="21">
        <v>526747454</v>
      </c>
      <c r="R32" s="21">
        <v>577750590</v>
      </c>
      <c r="S32" s="21">
        <v>556671685.28571939</v>
      </c>
      <c r="T32" s="21">
        <v>575886162.27882504</v>
      </c>
      <c r="U32" s="21">
        <v>351075682.52041715</v>
      </c>
      <c r="V32" s="21">
        <v>364124174.52782822</v>
      </c>
      <c r="W32" s="21">
        <v>377730024.84832233</v>
      </c>
      <c r="X32" s="21">
        <v>391847514.14686865</v>
      </c>
      <c r="Y32" s="21">
        <v>406668646.00928146</v>
      </c>
      <c r="Z32" s="21">
        <v>421591057.89230311</v>
      </c>
      <c r="AA32" s="22">
        <v>436990265.23144186</v>
      </c>
    </row>
    <row r="33" spans="1:27" ht="15" thickBot="1" x14ac:dyDescent="0.4">
      <c r="A33" s="35" t="s">
        <v>16</v>
      </c>
      <c r="B33" s="36">
        <v>0.83303534063446039</v>
      </c>
      <c r="C33" s="36">
        <v>0.81854168145483741</v>
      </c>
      <c r="D33" s="36">
        <v>0.80230888254974375</v>
      </c>
      <c r="E33" s="36">
        <v>0.56413741275675633</v>
      </c>
      <c r="F33" s="36">
        <v>0.55715117647178813</v>
      </c>
      <c r="G33" s="36">
        <v>0.55246737122741274</v>
      </c>
      <c r="H33" s="36">
        <v>0.54820458325553967</v>
      </c>
      <c r="I33" s="36">
        <v>0.54336648531827936</v>
      </c>
      <c r="J33" s="36">
        <v>0.53856793660448232</v>
      </c>
      <c r="K33" s="36">
        <v>0.53380810939857282</v>
      </c>
      <c r="L33" s="36">
        <v>0.52916444204593083</v>
      </c>
      <c r="M33" s="37">
        <v>0.52501808805041839</v>
      </c>
      <c r="O33" s="35" t="s">
        <v>16</v>
      </c>
      <c r="P33" s="36">
        <v>0.83303534063446039</v>
      </c>
      <c r="Q33" s="36">
        <v>0.81854168145483741</v>
      </c>
      <c r="R33" s="36">
        <v>0.80230888254974375</v>
      </c>
      <c r="S33" s="36">
        <v>0.76209749205474153</v>
      </c>
      <c r="T33" s="36">
        <v>0.75441358004676484</v>
      </c>
      <c r="U33" s="36">
        <v>0.51541656068477137</v>
      </c>
      <c r="V33" s="36">
        <v>0.51110962832278584</v>
      </c>
      <c r="W33" s="36">
        <v>0.50689786844848295</v>
      </c>
      <c r="X33" s="36">
        <v>0.50261488184405856</v>
      </c>
      <c r="Y33" s="36">
        <v>0.49868766545267978</v>
      </c>
      <c r="Z33" s="36">
        <v>0.49427393152949689</v>
      </c>
      <c r="AA33" s="37">
        <v>0.48989612267826216</v>
      </c>
    </row>
    <row r="34" spans="1:27" x14ac:dyDescent="0.35">
      <c r="A34" s="33" t="s">
        <v>17</v>
      </c>
      <c r="B34" s="3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O34" s="33" t="s">
        <v>17</v>
      </c>
      <c r="P34" s="3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5"/>
    </row>
    <row r="35" spans="1:27" x14ac:dyDescent="0.35">
      <c r="A35" s="38" t="s">
        <v>18</v>
      </c>
      <c r="B35" s="39">
        <v>459209730.76445472</v>
      </c>
      <c r="C35" s="18">
        <v>464848840.4144547</v>
      </c>
      <c r="D35" s="18">
        <v>449805246.16488707</v>
      </c>
      <c r="E35" s="18">
        <v>412029540.7011342</v>
      </c>
      <c r="F35" s="18">
        <v>295008915.21749508</v>
      </c>
      <c r="G35" s="18">
        <v>168163536.10832524</v>
      </c>
      <c r="H35" s="18">
        <v>32242281.103541553</v>
      </c>
      <c r="I35" s="18">
        <v>-113103361.43767685</v>
      </c>
      <c r="J35" s="18">
        <v>-268905362.5733788</v>
      </c>
      <c r="K35" s="18">
        <v>-435865767.34106612</v>
      </c>
      <c r="L35" s="18">
        <v>-614572217.01786613</v>
      </c>
      <c r="M35" s="19">
        <v>-805635625.80519581</v>
      </c>
      <c r="O35" s="38" t="s">
        <v>18</v>
      </c>
      <c r="P35" s="39">
        <v>459209730.76445472</v>
      </c>
      <c r="Q35" s="18">
        <v>464848840.4144547</v>
      </c>
      <c r="R35" s="18">
        <v>449805246.16488707</v>
      </c>
      <c r="S35" s="18">
        <v>412029540.7011342</v>
      </c>
      <c r="T35" s="18">
        <v>195391345.10605383</v>
      </c>
      <c r="U35" s="18">
        <v>-34503824.730672508</v>
      </c>
      <c r="V35" s="18">
        <v>-196160105.33007637</v>
      </c>
      <c r="W35" s="18">
        <v>-368458636.31307781</v>
      </c>
      <c r="X35" s="18">
        <v>-551992302.84266329</v>
      </c>
      <c r="Y35" s="18">
        <v>-747570323.00965476</v>
      </c>
      <c r="Z35" s="18">
        <v>-955538398.47988439</v>
      </c>
      <c r="AA35" s="19">
        <v>-1177018787.7224689</v>
      </c>
    </row>
    <row r="36" spans="1:27" x14ac:dyDescent="0.35">
      <c r="A36" s="13" t="s">
        <v>19</v>
      </c>
      <c r="B36" s="40">
        <v>42139109.649999976</v>
      </c>
      <c r="C36" s="41">
        <v>24456405.750432372</v>
      </c>
      <c r="D36" s="41">
        <v>5224294.5362471342</v>
      </c>
      <c r="E36" s="41">
        <v>-117020625.48363912</v>
      </c>
      <c r="F36" s="41">
        <v>-126845379.10916984</v>
      </c>
      <c r="G36" s="41">
        <v>-135921255.00478369</v>
      </c>
      <c r="H36" s="41">
        <v>-145345642.5412184</v>
      </c>
      <c r="I36" s="41">
        <v>-155802001.13570195</v>
      </c>
      <c r="J36" s="41">
        <v>-166960404.76768732</v>
      </c>
      <c r="K36" s="41">
        <v>-178706449.67679995</v>
      </c>
      <c r="L36" s="41">
        <v>-191063408.78732961</v>
      </c>
      <c r="M36" s="42">
        <v>-203669668.72383279</v>
      </c>
      <c r="O36" s="13" t="s">
        <v>19</v>
      </c>
      <c r="P36" s="40">
        <v>42139109.649999976</v>
      </c>
      <c r="Q36" s="41">
        <v>24456405.750432372</v>
      </c>
      <c r="R36" s="41">
        <v>5224294.5362471342</v>
      </c>
      <c r="S36" s="41">
        <v>-19550235.19580996</v>
      </c>
      <c r="T36" s="41">
        <v>-26304862.703708768</v>
      </c>
      <c r="U36" s="41">
        <v>-161656280.59940386</v>
      </c>
      <c r="V36" s="41">
        <v>-172298530.98300147</v>
      </c>
      <c r="W36" s="41">
        <v>-183533666.52958542</v>
      </c>
      <c r="X36" s="41">
        <v>-195578020.16699153</v>
      </c>
      <c r="Y36" s="41">
        <v>-207968075.47022957</v>
      </c>
      <c r="Z36" s="41">
        <v>-221480389.24258447</v>
      </c>
      <c r="AA36" s="42">
        <v>-235692386.9107821</v>
      </c>
    </row>
    <row r="37" spans="1:27" x14ac:dyDescent="0.35">
      <c r="A37" s="13" t="s">
        <v>20</v>
      </c>
      <c r="B37" s="40">
        <v>-36500000</v>
      </c>
      <c r="C37" s="41">
        <v>-39500000</v>
      </c>
      <c r="D37" s="41">
        <v>-43000000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2">
        <v>0</v>
      </c>
      <c r="O37" s="13" t="s">
        <v>20</v>
      </c>
      <c r="P37" s="40">
        <v>-36500000</v>
      </c>
      <c r="Q37" s="41">
        <v>-39500000</v>
      </c>
      <c r="R37" s="41">
        <v>-43000000</v>
      </c>
      <c r="S37" s="41">
        <v>-197087960.39927042</v>
      </c>
      <c r="T37" s="41">
        <v>-203590307.13301757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2">
        <v>0</v>
      </c>
    </row>
    <row r="38" spans="1:27" ht="15" thickBot="1" x14ac:dyDescent="0.4">
      <c r="A38" s="35" t="s">
        <v>21</v>
      </c>
      <c r="B38" s="43">
        <v>464848840.4144547</v>
      </c>
      <c r="C38" s="44">
        <v>449805246.16488707</v>
      </c>
      <c r="D38" s="44">
        <v>412029540.7011342</v>
      </c>
      <c r="E38" s="44">
        <v>295008915.21749508</v>
      </c>
      <c r="F38" s="44">
        <v>168163536.10832524</v>
      </c>
      <c r="G38" s="44">
        <v>32242281.103541553</v>
      </c>
      <c r="H38" s="45">
        <v>-113103361.43767685</v>
      </c>
      <c r="I38" s="44">
        <v>-268905362.5733788</v>
      </c>
      <c r="J38" s="44">
        <v>-435865767.34106612</v>
      </c>
      <c r="K38" s="46">
        <v>-614572217.01786613</v>
      </c>
      <c r="L38" s="44">
        <v>-805635625.80519581</v>
      </c>
      <c r="M38" s="47">
        <v>-1009305294.5290287</v>
      </c>
      <c r="O38" s="35" t="s">
        <v>21</v>
      </c>
      <c r="P38" s="43">
        <v>464848840.4144547</v>
      </c>
      <c r="Q38" s="44">
        <v>449805246.16488707</v>
      </c>
      <c r="R38" s="44">
        <v>412029540.7011342</v>
      </c>
      <c r="S38" s="44">
        <v>195391345.10605383</v>
      </c>
      <c r="T38" s="44">
        <v>-34503824.730672508</v>
      </c>
      <c r="U38" s="44">
        <v>-196160105.33007637</v>
      </c>
      <c r="V38" s="45">
        <v>-368458636.31307781</v>
      </c>
      <c r="W38" s="44">
        <v>-551992302.84266329</v>
      </c>
      <c r="X38" s="44">
        <v>-747570323.00965476</v>
      </c>
      <c r="Y38" s="46">
        <v>-955538398.47988439</v>
      </c>
      <c r="Z38" s="44">
        <v>-1177018787.7224689</v>
      </c>
      <c r="AA38" s="47">
        <v>-1412711174.633251</v>
      </c>
    </row>
    <row r="42" spans="1:27" s="59" customFormat="1" x14ac:dyDescent="0.35">
      <c r="N42" s="86"/>
    </row>
    <row r="46" spans="1:27" ht="24" thickBot="1" x14ac:dyDescent="0.6">
      <c r="A46" s="49" t="s">
        <v>56</v>
      </c>
      <c r="O46" s="49" t="s">
        <v>55</v>
      </c>
    </row>
    <row r="47" spans="1:27" x14ac:dyDescent="0.35">
      <c r="A47" s="50"/>
      <c r="B47" s="51"/>
      <c r="C47" s="51"/>
      <c r="D47" s="51"/>
      <c r="E47" s="80" t="s">
        <v>44</v>
      </c>
      <c r="F47" s="81" t="s">
        <v>45</v>
      </c>
      <c r="I47" s="50" t="s">
        <v>46</v>
      </c>
      <c r="J47" s="87" t="s">
        <v>47</v>
      </c>
      <c r="O47" s="76"/>
      <c r="P47" s="77"/>
      <c r="Q47" s="77"/>
      <c r="R47" s="77"/>
      <c r="S47" s="78" t="s">
        <v>44</v>
      </c>
      <c r="T47" s="79" t="s">
        <v>45</v>
      </c>
      <c r="W47" s="50" t="s">
        <v>46</v>
      </c>
      <c r="X47" s="87" t="s">
        <v>47</v>
      </c>
    </row>
    <row r="48" spans="1:27" x14ac:dyDescent="0.35">
      <c r="A48" s="52" t="s">
        <v>51</v>
      </c>
      <c r="E48" s="57">
        <f>(E76-'No ARPA State Subsidies'!$E$32)/(E69-'No ARPA State Subsidies'!$E$25)</f>
        <v>1756.6124625074895</v>
      </c>
      <c r="F48" s="53">
        <f>(E76-'No ARPA State Subsidies'!$E$32)</f>
        <v>124212540.86236894</v>
      </c>
      <c r="I48" s="52" t="s">
        <v>48</v>
      </c>
      <c r="J48" s="88">
        <v>-140496526.28372234</v>
      </c>
      <c r="N48" s="92"/>
      <c r="O48" s="52" t="s">
        <v>51</v>
      </c>
      <c r="S48" s="57">
        <f>(S76-'No ARPA State Subsidies'!$E$32)/(S69-'No ARPA State Subsidies'!$E$25)</f>
        <v>607.93324010565493</v>
      </c>
      <c r="T48" s="22">
        <f>(S76-'No ARPA State Subsidies'!$E$32)</f>
        <v>39310004.83136797</v>
      </c>
      <c r="W48" s="52" t="s">
        <v>48</v>
      </c>
      <c r="X48" s="53">
        <v>-140838387.7282646</v>
      </c>
    </row>
    <row r="49" spans="1:27" ht="15" thickBot="1" x14ac:dyDescent="0.4">
      <c r="A49" s="52" t="s">
        <v>63</v>
      </c>
      <c r="E49" s="57">
        <f>('No ARPA State Subsidies'!$E$20-E64)/(E69-'No ARPA State Subsidies'!$E$25)</f>
        <v>99.485930735873211</v>
      </c>
      <c r="F49" s="53">
        <f>('No ARPA State Subsidies'!$E$20-E64)</f>
        <v>7034790.2571070194</v>
      </c>
      <c r="I49" s="67" t="s">
        <v>49</v>
      </c>
      <c r="J49" s="89">
        <v>-49338041.283184409</v>
      </c>
      <c r="N49" s="92"/>
      <c r="O49" s="52" t="s">
        <v>63</v>
      </c>
      <c r="S49" s="57">
        <f>('No ARPA State Subsidies'!$E$20-S64)/(S69-'No ARPA State Subsidies'!$E$25)</f>
        <v>1802.0257260943565</v>
      </c>
      <c r="T49" s="22">
        <f>('No ARPA State Subsidies'!$E$20-S64)</f>
        <v>116522070.72392917</v>
      </c>
      <c r="W49" s="67" t="s">
        <v>49</v>
      </c>
      <c r="X49" s="90">
        <v>-50072430.563196175</v>
      </c>
    </row>
    <row r="50" spans="1:27" x14ac:dyDescent="0.35">
      <c r="A50" s="61" t="s">
        <v>50</v>
      </c>
      <c r="B50" s="59"/>
      <c r="C50" s="59"/>
      <c r="D50" s="59"/>
      <c r="E50" s="60">
        <f>E81/(E69-'No ARPA State Subsidies'!$E$25)</f>
        <v>-2812.9704335943998</v>
      </c>
      <c r="F50" s="62">
        <f>E81</f>
        <v>-198909100.54726446</v>
      </c>
      <c r="O50" s="61" t="s">
        <v>50</v>
      </c>
      <c r="P50" s="59"/>
      <c r="Q50" s="59"/>
      <c r="R50" s="59"/>
      <c r="S50" s="60">
        <f>S81/(S69-'No ARPA State Subsidies'!$E$25)</f>
        <v>-2957.5799001116702</v>
      </c>
      <c r="T50" s="62">
        <f>S81</f>
        <v>-191242183.33963919</v>
      </c>
    </row>
    <row r="51" spans="1:27" ht="15" thickBot="1" x14ac:dyDescent="0.4">
      <c r="A51" s="54" t="s">
        <v>23</v>
      </c>
      <c r="B51" s="55"/>
      <c r="C51" s="55"/>
      <c r="D51" s="55"/>
      <c r="E51" s="75">
        <f>SUM(E48:E50)</f>
        <v>-956.87204035103719</v>
      </c>
      <c r="F51" s="56">
        <f>SUM(F48:F50)</f>
        <v>-67661769.427788496</v>
      </c>
      <c r="O51" s="54" t="s">
        <v>23</v>
      </c>
      <c r="P51" s="55"/>
      <c r="Q51" s="55"/>
      <c r="R51" s="55"/>
      <c r="S51" s="75">
        <f>SUM(S48:S50)</f>
        <v>-547.62093391165854</v>
      </c>
      <c r="T51" s="56">
        <f>SUM(T48:T50)</f>
        <v>-35410107.784342051</v>
      </c>
    </row>
    <row r="52" spans="1:27" x14ac:dyDescent="0.35">
      <c r="A52" s="58"/>
    </row>
    <row r="53" spans="1:27" ht="15" thickBot="1" x14ac:dyDescent="0.4"/>
    <row r="54" spans="1:27" ht="15" thickBot="1" x14ac:dyDescent="0.4">
      <c r="A54" s="1"/>
      <c r="B54" s="2">
        <v>2023</v>
      </c>
      <c r="C54" s="3">
        <v>2024</v>
      </c>
      <c r="D54" s="3">
        <v>2025</v>
      </c>
      <c r="E54" s="3">
        <v>2026</v>
      </c>
      <c r="F54" s="3">
        <v>2027</v>
      </c>
      <c r="G54" s="3">
        <v>2028</v>
      </c>
      <c r="H54" s="3">
        <v>2029</v>
      </c>
      <c r="I54" s="3">
        <v>2030</v>
      </c>
      <c r="J54" s="3">
        <v>2031</v>
      </c>
      <c r="K54" s="3">
        <v>2032</v>
      </c>
      <c r="L54" s="3">
        <v>2033</v>
      </c>
      <c r="M54" s="4">
        <v>2034</v>
      </c>
      <c r="O54" s="1"/>
      <c r="P54" s="2">
        <v>2023</v>
      </c>
      <c r="Q54" s="3">
        <v>2024</v>
      </c>
      <c r="R54" s="3">
        <v>2025</v>
      </c>
      <c r="S54" s="3">
        <v>2026</v>
      </c>
      <c r="T54" s="3">
        <v>2027</v>
      </c>
      <c r="U54" s="3">
        <v>2028</v>
      </c>
      <c r="V54" s="3">
        <v>2029</v>
      </c>
      <c r="W54" s="3">
        <v>2030</v>
      </c>
      <c r="X54" s="3">
        <v>2031</v>
      </c>
      <c r="Y54" s="3">
        <v>2032</v>
      </c>
      <c r="Z54" s="3">
        <v>2033</v>
      </c>
      <c r="AA54" s="4">
        <v>2034</v>
      </c>
    </row>
    <row r="55" spans="1:27" ht="15" thickBot="1" x14ac:dyDescent="0.4">
      <c r="A55" s="5" t="s">
        <v>0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5" t="s">
        <v>0</v>
      </c>
      <c r="P55" s="6"/>
      <c r="Q55" s="7"/>
      <c r="R55" s="7"/>
      <c r="S55" s="7"/>
      <c r="T55" s="7"/>
      <c r="U55" s="7"/>
      <c r="V55" s="7"/>
      <c r="W55" s="7"/>
      <c r="X55" s="7"/>
      <c r="Y55" s="7"/>
      <c r="Z55" s="7"/>
      <c r="AA55" s="8"/>
    </row>
    <row r="56" spans="1:27" x14ac:dyDescent="0.35">
      <c r="A56" s="9" t="s">
        <v>1</v>
      </c>
      <c r="B56" s="10">
        <v>220159.86201667751</v>
      </c>
      <c r="C56" s="11">
        <v>252273.66816363632</v>
      </c>
      <c r="D56" s="11">
        <v>298573.88929154334</v>
      </c>
      <c r="E56" s="11">
        <v>283092.44888868683</v>
      </c>
      <c r="F56" s="11">
        <v>284289.41723638267</v>
      </c>
      <c r="G56" s="11">
        <v>216345.66839936163</v>
      </c>
      <c r="H56" s="11">
        <v>217306.05618153416</v>
      </c>
      <c r="I56" s="11">
        <v>218273.85431559425</v>
      </c>
      <c r="J56" s="11">
        <v>219245.96265271382</v>
      </c>
      <c r="K56" s="11">
        <v>220222.40038889064</v>
      </c>
      <c r="L56" s="11">
        <v>221203.18680561392</v>
      </c>
      <c r="M56" s="12">
        <v>222188.34127024474</v>
      </c>
      <c r="O56" s="9" t="s">
        <v>1</v>
      </c>
      <c r="P56" s="10">
        <v>220159.86201667751</v>
      </c>
      <c r="Q56" s="11">
        <v>252273.66816363632</v>
      </c>
      <c r="R56" s="11">
        <v>298573.88929154334</v>
      </c>
      <c r="S56" s="11">
        <v>277405.73562415771</v>
      </c>
      <c r="T56" s="11">
        <v>278578.65947399853</v>
      </c>
      <c r="U56" s="11">
        <v>211110.19615345792</v>
      </c>
      <c r="V56" s="11">
        <v>212047.34296382839</v>
      </c>
      <c r="W56" s="11">
        <v>212991.72079875311</v>
      </c>
      <c r="X56" s="11">
        <v>213940.30453167477</v>
      </c>
      <c r="Y56" s="11">
        <v>214893.1128940566</v>
      </c>
      <c r="Z56" s="11">
        <v>215850.16470078321</v>
      </c>
      <c r="AA56" s="12">
        <v>216811.4788505341</v>
      </c>
    </row>
    <row r="57" spans="1:27" x14ac:dyDescent="0.35">
      <c r="A57" s="13" t="s">
        <v>2</v>
      </c>
      <c r="B57" s="14">
        <v>158266.28713892281</v>
      </c>
      <c r="C57" s="15">
        <v>180473.92739379761</v>
      </c>
      <c r="D57" s="15">
        <v>214330.88424967931</v>
      </c>
      <c r="E57" s="15">
        <v>163336.2655260152</v>
      </c>
      <c r="F57" s="15">
        <v>163177.99163693347</v>
      </c>
      <c r="G57" s="15">
        <v>95991.859148730873</v>
      </c>
      <c r="H57" s="15">
        <v>96503.161983283091</v>
      </c>
      <c r="I57" s="15">
        <v>96932.95018955502</v>
      </c>
      <c r="J57" s="15">
        <v>97364.65250826077</v>
      </c>
      <c r="K57" s="15">
        <v>97798.277464125553</v>
      </c>
      <c r="L57" s="15">
        <v>98265.252525084448</v>
      </c>
      <c r="M57" s="16">
        <v>98842.975431244238</v>
      </c>
      <c r="O57" s="13" t="s">
        <v>2</v>
      </c>
      <c r="P57" s="14">
        <v>158266.28713892281</v>
      </c>
      <c r="Q57" s="15">
        <v>180473.92739379761</v>
      </c>
      <c r="R57" s="15">
        <v>214330.88424967931</v>
      </c>
      <c r="S57" s="15">
        <v>163577.71646271207</v>
      </c>
      <c r="T57" s="15">
        <v>163534.5523336296</v>
      </c>
      <c r="U57" s="15">
        <v>96154.379473039779</v>
      </c>
      <c r="V57" s="15">
        <v>96581.221812576929</v>
      </c>
      <c r="W57" s="15">
        <v>97035.945317300473</v>
      </c>
      <c r="X57" s="15">
        <v>97609.060909248583</v>
      </c>
      <c r="Y57" s="15">
        <v>98043.774366734549</v>
      </c>
      <c r="Z57" s="15">
        <v>98482.035349111044</v>
      </c>
      <c r="AA57" s="16">
        <v>99104.10063019472</v>
      </c>
    </row>
    <row r="58" spans="1:27" x14ac:dyDescent="0.35">
      <c r="A58" s="13" t="s">
        <v>3</v>
      </c>
      <c r="B58" s="17">
        <v>677.18490707208559</v>
      </c>
      <c r="C58" s="18">
        <v>716.23240861000977</v>
      </c>
      <c r="D58" s="18">
        <v>752.91682821665518</v>
      </c>
      <c r="E58" s="18">
        <v>747.26548198197895</v>
      </c>
      <c r="F58" s="18">
        <v>782.33955587765513</v>
      </c>
      <c r="G58" s="18">
        <v>801.44166873896927</v>
      </c>
      <c r="H58" s="18">
        <v>840.65311093527862</v>
      </c>
      <c r="I58" s="18">
        <v>881.74638892127393</v>
      </c>
      <c r="J58" s="18">
        <v>924.81003687088594</v>
      </c>
      <c r="K58" s="18">
        <v>969.80258799043304</v>
      </c>
      <c r="L58" s="18">
        <v>1016.8003259225335</v>
      </c>
      <c r="M58" s="19">
        <v>1065.8207542122011</v>
      </c>
      <c r="O58" s="13" t="s">
        <v>3</v>
      </c>
      <c r="P58" s="17">
        <v>685.61040235877681</v>
      </c>
      <c r="Q58" s="18">
        <v>725.12027651678727</v>
      </c>
      <c r="R58" s="18">
        <v>762.27689698263873</v>
      </c>
      <c r="S58" s="18">
        <v>718.5465390607892</v>
      </c>
      <c r="T58" s="18">
        <v>747.03645894555882</v>
      </c>
      <c r="U58" s="18">
        <v>762.97394581748131</v>
      </c>
      <c r="V58" s="18">
        <v>801.21821254134022</v>
      </c>
      <c r="W58" s="18">
        <v>841.13575857814942</v>
      </c>
      <c r="X58" s="18">
        <v>883.38644567840913</v>
      </c>
      <c r="Y58" s="18">
        <v>927.68742175222405</v>
      </c>
      <c r="Z58" s="18">
        <v>973.98683232403937</v>
      </c>
      <c r="AA58" s="19">
        <v>1022.3660750033526</v>
      </c>
    </row>
    <row r="59" spans="1:27" x14ac:dyDescent="0.35">
      <c r="A59" s="13" t="s">
        <v>4</v>
      </c>
      <c r="B59" s="17">
        <v>573.68859187091505</v>
      </c>
      <c r="C59" s="18">
        <v>585.47147962492443</v>
      </c>
      <c r="D59" s="18">
        <v>606.2519560049119</v>
      </c>
      <c r="E59" s="18">
        <v>720.96617134606606</v>
      </c>
      <c r="F59" s="18">
        <v>756.17003189321338</v>
      </c>
      <c r="G59" s="18">
        <v>778.78600637615853</v>
      </c>
      <c r="H59" s="18">
        <v>812.31674125850475</v>
      </c>
      <c r="I59" s="18">
        <v>847.63847542184146</v>
      </c>
      <c r="J59" s="18">
        <v>884.34654102794582</v>
      </c>
      <c r="K59" s="18">
        <v>922.34230029894934</v>
      </c>
      <c r="L59" s="18">
        <v>961.47459770201738</v>
      </c>
      <c r="M59" s="19">
        <v>1001.1599819423881</v>
      </c>
      <c r="O59" s="13" t="s">
        <v>4</v>
      </c>
      <c r="P59" s="17">
        <v>573.68859187091505</v>
      </c>
      <c r="Q59" s="18">
        <v>585.47147962492443</v>
      </c>
      <c r="R59" s="18">
        <v>606.2519560049119</v>
      </c>
      <c r="S59" s="18">
        <v>732.15876177546716</v>
      </c>
      <c r="T59" s="18">
        <v>768.62087884306618</v>
      </c>
      <c r="U59" s="18">
        <v>792.51768070853552</v>
      </c>
      <c r="V59" s="18">
        <v>828.18073344986772</v>
      </c>
      <c r="W59" s="18">
        <v>864.89865238546611</v>
      </c>
      <c r="X59" s="18">
        <v>902.80133307468247</v>
      </c>
      <c r="Y59" s="18">
        <v>943.10371933939985</v>
      </c>
      <c r="Z59" s="18">
        <v>984.81104322380236</v>
      </c>
      <c r="AA59" s="19">
        <v>1026.0705578380262</v>
      </c>
    </row>
    <row r="60" spans="1:27" x14ac:dyDescent="0.35">
      <c r="A60" s="13" t="s">
        <v>5</v>
      </c>
      <c r="B60" s="20">
        <v>1789067228.4092033</v>
      </c>
      <c r="C60" s="21">
        <v>2168238923.7326832</v>
      </c>
      <c r="D60" s="21">
        <v>2697615668.5643945</v>
      </c>
      <c r="E60" s="21">
        <v>2538542583.1711597</v>
      </c>
      <c r="F60" s="21">
        <v>2668930277.057148</v>
      </c>
      <c r="G60" s="21">
        <v>2080661202.0771849</v>
      </c>
      <c r="H60" s="21">
        <v>2192148145.8489976</v>
      </c>
      <c r="I60" s="21">
        <v>2309546194.0644412</v>
      </c>
      <c r="J60" s="21">
        <v>2433130401.6557899</v>
      </c>
      <c r="K60" s="21">
        <v>2562867045.9673381</v>
      </c>
      <c r="L60" s="21">
        <v>2699033669.2686157</v>
      </c>
      <c r="M60" s="22">
        <v>2841755345.6377225</v>
      </c>
      <c r="O60" s="13" t="s">
        <v>5</v>
      </c>
      <c r="P60" s="20">
        <v>1811326698.9660847</v>
      </c>
      <c r="Q60" s="21">
        <v>2195145024.2006426</v>
      </c>
      <c r="R60" s="21">
        <v>2731151734.1903467</v>
      </c>
      <c r="S60" s="21">
        <v>2391947174.9802094</v>
      </c>
      <c r="T60" s="21">
        <v>2497300983.7350779</v>
      </c>
      <c r="U60" s="21">
        <v>1932858952.3380752</v>
      </c>
      <c r="V60" s="21">
        <v>2038754317.2434297</v>
      </c>
      <c r="W60" s="21">
        <v>2149859431.7390952</v>
      </c>
      <c r="X60" s="21">
        <v>2267903582.4911118</v>
      </c>
      <c r="Y60" s="21">
        <v>2392243654.2359638</v>
      </c>
      <c r="Z60" s="21">
        <v>2522822618.0824561</v>
      </c>
      <c r="AA60" s="22">
        <v>2659928407.7771153</v>
      </c>
    </row>
    <row r="61" spans="1:27" x14ac:dyDescent="0.35">
      <c r="A61" s="13" t="s">
        <v>6</v>
      </c>
      <c r="B61" s="20">
        <v>1089546760.9123983</v>
      </c>
      <c r="C61" s="21">
        <v>1267948047.6596146</v>
      </c>
      <c r="D61" s="21">
        <v>1559262213.7035654</v>
      </c>
      <c r="E61" s="21">
        <v>1413119063.9790673</v>
      </c>
      <c r="F61" s="21">
        <v>1480683685.6844456</v>
      </c>
      <c r="G61" s="21">
        <v>897085399.57275403</v>
      </c>
      <c r="H61" s="21">
        <v>940693608.76082563</v>
      </c>
      <c r="I61" s="21">
        <v>985969177.40178859</v>
      </c>
      <c r="J61" s="21">
        <v>1033249123.9688199</v>
      </c>
      <c r="K61" s="21">
        <v>1082441858.4184375</v>
      </c>
      <c r="L61" s="21">
        <v>1133754529.6757126</v>
      </c>
      <c r="M61" s="22">
        <v>1187491577.9745166</v>
      </c>
      <c r="O61" s="13" t="s">
        <v>6</v>
      </c>
      <c r="P61" s="20">
        <v>1089546760.9123983</v>
      </c>
      <c r="Q61" s="21">
        <v>1267948047.6596146</v>
      </c>
      <c r="R61" s="21">
        <v>1559262213.7035654</v>
      </c>
      <c r="S61" s="21">
        <v>1437178300.0727725</v>
      </c>
      <c r="T61" s="21">
        <v>1508352856.0305815</v>
      </c>
      <c r="U61" s="21">
        <v>914448549.71930289</v>
      </c>
      <c r="V61" s="21">
        <v>959840485.41869199</v>
      </c>
      <c r="W61" s="21">
        <v>1007115100.0545956</v>
      </c>
      <c r="X61" s="21">
        <v>1057459083.70845</v>
      </c>
      <c r="Y61" s="21">
        <v>1109585379.1600831</v>
      </c>
      <c r="Z61" s="21">
        <v>1163834351.6515372</v>
      </c>
      <c r="AA61" s="22">
        <v>1220253597.8119173</v>
      </c>
    </row>
    <row r="62" spans="1:27" x14ac:dyDescent="0.35">
      <c r="A62" s="5" t="s">
        <v>7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/>
      <c r="O62" s="5" t="s">
        <v>7</v>
      </c>
      <c r="P62" s="23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5"/>
    </row>
    <row r="63" spans="1:27" x14ac:dyDescent="0.35">
      <c r="A63" s="13" t="s">
        <v>8</v>
      </c>
      <c r="B63" s="20">
        <v>18500</v>
      </c>
      <c r="C63" s="21">
        <v>20000</v>
      </c>
      <c r="D63" s="21">
        <v>21000</v>
      </c>
      <c r="E63" s="21">
        <v>30000</v>
      </c>
      <c r="F63" s="21">
        <v>31000</v>
      </c>
      <c r="G63" s="21">
        <v>32000</v>
      </c>
      <c r="H63" s="21">
        <v>33000</v>
      </c>
      <c r="I63" s="21">
        <v>34000</v>
      </c>
      <c r="J63" s="21">
        <v>35000</v>
      </c>
      <c r="K63" s="21">
        <v>36000</v>
      </c>
      <c r="L63" s="21">
        <v>37000</v>
      </c>
      <c r="M63" s="22">
        <v>38000</v>
      </c>
      <c r="O63" s="13" t="s">
        <v>8</v>
      </c>
      <c r="P63" s="20">
        <v>18500</v>
      </c>
      <c r="Q63" s="21">
        <v>20000</v>
      </c>
      <c r="R63" s="21">
        <v>21000</v>
      </c>
      <c r="S63" s="21">
        <v>40000</v>
      </c>
      <c r="T63" s="21">
        <v>41000</v>
      </c>
      <c r="U63" s="21">
        <v>42000</v>
      </c>
      <c r="V63" s="21">
        <v>43000</v>
      </c>
      <c r="W63" s="21">
        <v>44000</v>
      </c>
      <c r="X63" s="21">
        <v>45000</v>
      </c>
      <c r="Y63" s="21">
        <v>46000</v>
      </c>
      <c r="Z63" s="21">
        <v>47000</v>
      </c>
      <c r="AA63" s="22">
        <v>48000</v>
      </c>
    </row>
    <row r="64" spans="1:27" x14ac:dyDescent="0.35">
      <c r="A64" s="13" t="s">
        <v>9</v>
      </c>
      <c r="B64" s="20">
        <v>567836479.35000002</v>
      </c>
      <c r="C64" s="21">
        <v>643519402.7795676</v>
      </c>
      <c r="D64" s="21">
        <v>720109925.94760287</v>
      </c>
      <c r="E64" s="21">
        <v>615284094.81821883</v>
      </c>
      <c r="F64" s="21">
        <v>646856222.56184328</v>
      </c>
      <c r="G64" s="21">
        <v>579829816.25428343</v>
      </c>
      <c r="H64" s="21">
        <v>609558755.08397794</v>
      </c>
      <c r="I64" s="21">
        <v>640590215.78839612</v>
      </c>
      <c r="J64" s="21">
        <v>673101099.56546688</v>
      </c>
      <c r="K64" s="21">
        <v>706825059.96522474</v>
      </c>
      <c r="L64" s="21">
        <v>741940771.55852759</v>
      </c>
      <c r="M64" s="22">
        <v>778406129.43264234</v>
      </c>
      <c r="O64" s="13" t="s">
        <v>9</v>
      </c>
      <c r="P64" s="20">
        <v>567836479.35000002</v>
      </c>
      <c r="Q64" s="21">
        <v>643519402.7795676</v>
      </c>
      <c r="R64" s="21">
        <v>720109925.94760287</v>
      </c>
      <c r="S64" s="21">
        <v>505796814.35139668</v>
      </c>
      <c r="T64" s="21">
        <v>534287042.82269806</v>
      </c>
      <c r="U64" s="21">
        <v>480511415.13958389</v>
      </c>
      <c r="V64" s="21">
        <v>507005943.52822685</v>
      </c>
      <c r="W64" s="21">
        <v>534485097.5424692</v>
      </c>
      <c r="X64" s="21">
        <v>564497690.06845307</v>
      </c>
      <c r="Y64" s="21">
        <v>595682444.57342172</v>
      </c>
      <c r="Z64" s="21">
        <v>628052466.96241748</v>
      </c>
      <c r="AA64" s="22">
        <v>661554667.75428641</v>
      </c>
    </row>
    <row r="65" spans="1:27" x14ac:dyDescent="0.35">
      <c r="A65" s="13" t="s">
        <v>10</v>
      </c>
      <c r="B65" s="26">
        <v>0.01</v>
      </c>
      <c r="C65" s="27">
        <v>0.01</v>
      </c>
      <c r="D65" s="27">
        <v>0.01</v>
      </c>
      <c r="E65" s="27">
        <v>0.01</v>
      </c>
      <c r="F65" s="27">
        <v>0.01</v>
      </c>
      <c r="G65" s="27">
        <v>0.01</v>
      </c>
      <c r="H65" s="27">
        <v>0.01</v>
      </c>
      <c r="I65" s="27">
        <v>0.01</v>
      </c>
      <c r="J65" s="27">
        <v>0.01</v>
      </c>
      <c r="K65" s="27">
        <v>0.01</v>
      </c>
      <c r="L65" s="27">
        <v>0.01</v>
      </c>
      <c r="M65" s="28">
        <v>0.01</v>
      </c>
      <c r="O65" s="13" t="s">
        <v>10</v>
      </c>
      <c r="P65" s="26">
        <v>0.01</v>
      </c>
      <c r="Q65" s="27">
        <v>0.01</v>
      </c>
      <c r="R65" s="27">
        <v>0.01</v>
      </c>
      <c r="S65" s="27">
        <v>0.01</v>
      </c>
      <c r="T65" s="27">
        <v>0.01</v>
      </c>
      <c r="U65" s="27">
        <v>0.01</v>
      </c>
      <c r="V65" s="27">
        <v>0.01</v>
      </c>
      <c r="W65" s="27">
        <v>0.01</v>
      </c>
      <c r="X65" s="27">
        <v>0.01</v>
      </c>
      <c r="Y65" s="27">
        <v>0.01</v>
      </c>
      <c r="Z65" s="27">
        <v>0.01</v>
      </c>
      <c r="AA65" s="28">
        <v>0.01</v>
      </c>
    </row>
    <row r="66" spans="1:27" x14ac:dyDescent="0.35">
      <c r="A66" s="13" t="s">
        <v>11</v>
      </c>
      <c r="B66" s="20">
        <v>136947734</v>
      </c>
      <c r="C66" s="21">
        <v>141228354.53</v>
      </c>
      <c r="D66" s="21">
        <v>147583630.48384997</v>
      </c>
      <c r="E66" s="21">
        <v>154224893.85562322</v>
      </c>
      <c r="F66" s="21">
        <v>161165014.07912627</v>
      </c>
      <c r="G66" s="21">
        <v>168417439.71268696</v>
      </c>
      <c r="H66" s="21">
        <v>175996224.49975786</v>
      </c>
      <c r="I66" s="21">
        <v>183916054.60224694</v>
      </c>
      <c r="J66" s="21">
        <v>192192277.05934805</v>
      </c>
      <c r="K66" s="21">
        <v>200840929.52701867</v>
      </c>
      <c r="L66" s="21">
        <v>209878771.3557345</v>
      </c>
      <c r="M66" s="22">
        <v>219323316.06674251</v>
      </c>
      <c r="O66" s="13" t="s">
        <v>11</v>
      </c>
      <c r="P66" s="20">
        <v>136947734</v>
      </c>
      <c r="Q66" s="21">
        <v>141228354.53</v>
      </c>
      <c r="R66" s="21">
        <v>147583630.48384997</v>
      </c>
      <c r="S66" s="21">
        <v>154224893.85562322</v>
      </c>
      <c r="T66" s="21">
        <v>161165014.07912627</v>
      </c>
      <c r="U66" s="21">
        <v>168417439.71268696</v>
      </c>
      <c r="V66" s="21">
        <v>175996224.49975786</v>
      </c>
      <c r="W66" s="21">
        <v>183916054.60224694</v>
      </c>
      <c r="X66" s="21">
        <v>192192277.05934805</v>
      </c>
      <c r="Y66" s="21">
        <v>200840929.52701867</v>
      </c>
      <c r="Z66" s="21">
        <v>209878771.3557345</v>
      </c>
      <c r="AA66" s="22">
        <v>219323316.06674251</v>
      </c>
    </row>
    <row r="67" spans="1:27" x14ac:dyDescent="0.35">
      <c r="A67" s="13" t="s">
        <v>12</v>
      </c>
      <c r="B67" s="29">
        <v>0.48312062571961167</v>
      </c>
      <c r="C67" s="30">
        <v>0.49253731343283591</v>
      </c>
      <c r="D67" s="30">
        <v>0.49532971838376749</v>
      </c>
      <c r="E67" s="30">
        <v>0.41785830313725203</v>
      </c>
      <c r="F67" s="30">
        <v>0.41661931539950364</v>
      </c>
      <c r="G67" s="30">
        <v>0.42559060108398261</v>
      </c>
      <c r="H67" s="30">
        <v>0.42422292380321025</v>
      </c>
      <c r="I67" s="30">
        <v>0.42270722806305538</v>
      </c>
      <c r="J67" s="30">
        <v>0.42113417577083301</v>
      </c>
      <c r="K67" s="30">
        <v>0.41930779768561199</v>
      </c>
      <c r="L67" s="30">
        <v>0.4173217799706691</v>
      </c>
      <c r="M67" s="31">
        <v>0.41513454510614622</v>
      </c>
      <c r="O67" s="13" t="s">
        <v>12</v>
      </c>
      <c r="P67" s="29">
        <v>0.48312062571961167</v>
      </c>
      <c r="Q67" s="30">
        <v>0.49253731343283591</v>
      </c>
      <c r="R67" s="30">
        <v>0.49532971838376749</v>
      </c>
      <c r="S67" s="30">
        <v>0.34835247458611346</v>
      </c>
      <c r="T67" s="30">
        <v>0.34897614859660819</v>
      </c>
      <c r="U67" s="30">
        <v>0.35816238568737713</v>
      </c>
      <c r="V67" s="30">
        <v>0.3583244068338502</v>
      </c>
      <c r="W67" s="30">
        <v>0.35816220446862668</v>
      </c>
      <c r="X67" s="30">
        <v>0.35866346215355166</v>
      </c>
      <c r="Y67" s="30">
        <v>0.35885630575407929</v>
      </c>
      <c r="Z67" s="30">
        <v>0.35874224386675935</v>
      </c>
      <c r="AA67" s="31">
        <v>0.35828872869371448</v>
      </c>
    </row>
    <row r="68" spans="1:27" x14ac:dyDescent="0.35">
      <c r="A68" s="5" t="s">
        <v>13</v>
      </c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O68" s="5" t="s">
        <v>13</v>
      </c>
      <c r="P68" s="23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5"/>
    </row>
    <row r="69" spans="1:27" x14ac:dyDescent="0.35">
      <c r="A69" s="13" t="s">
        <v>1</v>
      </c>
      <c r="B69" s="14">
        <v>234212.61916667814</v>
      </c>
      <c r="C69" s="15">
        <v>269735.90000001073</v>
      </c>
      <c r="D69" s="15">
        <v>317631.79711866315</v>
      </c>
      <c r="E69" s="15">
        <v>301162.17966881569</v>
      </c>
      <c r="F69" s="15">
        <v>302435.550251471</v>
      </c>
      <c r="G69" s="15">
        <v>230154.96638229943</v>
      </c>
      <c r="H69" s="15">
        <v>231176.6555122704</v>
      </c>
      <c r="I69" s="15">
        <v>232206.2279953128</v>
      </c>
      <c r="J69" s="15">
        <v>233240.38580075934</v>
      </c>
      <c r="K69" s="15">
        <v>234279.14934988369</v>
      </c>
      <c r="L69" s="15">
        <v>235322.53915490836</v>
      </c>
      <c r="M69" s="16">
        <v>236370.57581940934</v>
      </c>
      <c r="O69" s="13" t="s">
        <v>1</v>
      </c>
      <c r="P69" s="14">
        <v>234212.61916667814</v>
      </c>
      <c r="Q69" s="15">
        <v>269735.90000001073</v>
      </c>
      <c r="R69" s="15">
        <v>317631.79711866315</v>
      </c>
      <c r="S69" s="15">
        <v>295112.48470655066</v>
      </c>
      <c r="T69" s="15">
        <v>296360.27603616868</v>
      </c>
      <c r="U69" s="15">
        <v>224585.31505687031</v>
      </c>
      <c r="V69" s="15">
        <v>225582.27974875356</v>
      </c>
      <c r="W69" s="15">
        <v>226586.93701995013</v>
      </c>
      <c r="X69" s="15">
        <v>227596.06865071805</v>
      </c>
      <c r="Y69" s="15">
        <v>228609.69456814541</v>
      </c>
      <c r="Z69" s="15">
        <v>229627.8347880673</v>
      </c>
      <c r="AA69" s="16">
        <v>230650.50941546194</v>
      </c>
    </row>
    <row r="70" spans="1:27" x14ac:dyDescent="0.35">
      <c r="A70" s="13" t="s">
        <v>2</v>
      </c>
      <c r="B70" s="14">
        <v>142073.82829026968</v>
      </c>
      <c r="C70" s="15">
        <v>161436.51259231969</v>
      </c>
      <c r="D70" s="15">
        <v>190102.13180843231</v>
      </c>
      <c r="E70" s="15">
        <v>159644.77825354895</v>
      </c>
      <c r="F70" s="15">
        <v>160319.78653156772</v>
      </c>
      <c r="G70" s="15">
        <v>93512.370979180734</v>
      </c>
      <c r="H70" s="15">
        <v>94782.364357681974</v>
      </c>
      <c r="I70" s="15">
        <v>95204.488788905888</v>
      </c>
      <c r="J70" s="15">
        <v>95628.493201038116</v>
      </c>
      <c r="K70" s="15">
        <v>96054.385966795147</v>
      </c>
      <c r="L70" s="15">
        <v>96794.823514241361</v>
      </c>
      <c r="M70" s="16">
        <v>98603.005675165317</v>
      </c>
      <c r="O70" s="13" t="s">
        <v>2</v>
      </c>
      <c r="P70" s="14">
        <v>142073.82829026968</v>
      </c>
      <c r="Q70" s="15">
        <v>161436.51259231969</v>
      </c>
      <c r="R70" s="15">
        <v>190102.13180843231</v>
      </c>
      <c r="S70" s="15">
        <v>161085.31440320791</v>
      </c>
      <c r="T70" s="15">
        <v>161766.41354017242</v>
      </c>
      <c r="U70" s="15">
        <v>94543.581615872041</v>
      </c>
      <c r="V70" s="15">
        <v>94963.273405120752</v>
      </c>
      <c r="W70" s="15">
        <v>95626.37127789318</v>
      </c>
      <c r="X70" s="15">
        <v>97412.343715827315</v>
      </c>
      <c r="Y70" s="15">
        <v>97846.181070106235</v>
      </c>
      <c r="Z70" s="15">
        <v>98297.337351014168</v>
      </c>
      <c r="AA70" s="16">
        <v>98735.116128757421</v>
      </c>
    </row>
    <row r="71" spans="1:27" x14ac:dyDescent="0.35">
      <c r="A71" s="13" t="s">
        <v>3</v>
      </c>
      <c r="B71" s="32">
        <v>450.36033286537423</v>
      </c>
      <c r="C71" s="18">
        <v>472.78121924101879</v>
      </c>
      <c r="D71" s="18">
        <v>496.42028020306981</v>
      </c>
      <c r="E71" s="18">
        <v>523.5166188221848</v>
      </c>
      <c r="F71" s="18">
        <v>549.69244976329435</v>
      </c>
      <c r="G71" s="18">
        <v>559.49960012905979</v>
      </c>
      <c r="H71" s="18">
        <v>587.53837007299694</v>
      </c>
      <c r="I71" s="18">
        <v>616.91528857664696</v>
      </c>
      <c r="J71" s="18">
        <v>647.76105300547908</v>
      </c>
      <c r="K71" s="18">
        <v>680.14910565575326</v>
      </c>
      <c r="L71" s="18">
        <v>714.17347573233849</v>
      </c>
      <c r="M71" s="19">
        <v>749.99498126576088</v>
      </c>
      <c r="O71" s="13" t="s">
        <v>3</v>
      </c>
      <c r="P71" s="32">
        <v>455.15387417332414</v>
      </c>
      <c r="Q71" s="18">
        <v>477.77723997789604</v>
      </c>
      <c r="R71" s="18">
        <v>501.6661019767908</v>
      </c>
      <c r="S71" s="18">
        <v>524.35184094564806</v>
      </c>
      <c r="T71" s="18">
        <v>550.56943299293039</v>
      </c>
      <c r="U71" s="18">
        <v>558.55231809657744</v>
      </c>
      <c r="V71" s="18">
        <v>586.4799340014066</v>
      </c>
      <c r="W71" s="18">
        <v>615.82005192930467</v>
      </c>
      <c r="X71" s="18">
        <v>646.74931791194388</v>
      </c>
      <c r="Y71" s="18">
        <v>679.08678380754088</v>
      </c>
      <c r="Z71" s="18">
        <v>713.04230280077581</v>
      </c>
      <c r="AA71" s="19">
        <v>748.69441794081524</v>
      </c>
    </row>
    <row r="72" spans="1:27" x14ac:dyDescent="0.35">
      <c r="A72" s="13" t="s">
        <v>4</v>
      </c>
      <c r="B72" s="17">
        <v>376.81011476302569</v>
      </c>
      <c r="C72" s="18">
        <v>382.64240454086558</v>
      </c>
      <c r="D72" s="18">
        <v>398.42436497888662</v>
      </c>
      <c r="E72" s="18">
        <v>475.93648811747721</v>
      </c>
      <c r="F72" s="18">
        <v>498.58245450469946</v>
      </c>
      <c r="G72" s="18">
        <v>514.84121073376821</v>
      </c>
      <c r="H72" s="18">
        <v>534.31374516325775</v>
      </c>
      <c r="I72" s="18">
        <v>559.45662639611817</v>
      </c>
      <c r="J72" s="18">
        <v>585.66177784968738</v>
      </c>
      <c r="K72" s="18">
        <v>612.97253865736536</v>
      </c>
      <c r="L72" s="18">
        <v>639.37664860716598</v>
      </c>
      <c r="M72" s="19">
        <v>659.74087730180884</v>
      </c>
      <c r="O72" s="13" t="s">
        <v>4</v>
      </c>
      <c r="P72" s="17">
        <v>376.81011476302569</v>
      </c>
      <c r="Q72" s="18">
        <v>382.64240454086558</v>
      </c>
      <c r="R72" s="18">
        <v>398.42436497888662</v>
      </c>
      <c r="S72" s="18">
        <v>512.42969554059403</v>
      </c>
      <c r="T72" s="18">
        <v>536.59802344080822</v>
      </c>
      <c r="U72" s="18">
        <v>552.7965137026606</v>
      </c>
      <c r="V72" s="18">
        <v>578.63083742119125</v>
      </c>
      <c r="W72" s="18">
        <v>604.03647398008468</v>
      </c>
      <c r="X72" s="18">
        <v>623.26432274836168</v>
      </c>
      <c r="Y72" s="18">
        <v>652.21235392023789</v>
      </c>
      <c r="Z72" s="18">
        <v>682.27204884118817</v>
      </c>
      <c r="AA72" s="19">
        <v>713.70258322032623</v>
      </c>
    </row>
    <row r="73" spans="1:27" x14ac:dyDescent="0.35">
      <c r="A73" s="13" t="s">
        <v>5</v>
      </c>
      <c r="B73" s="20">
        <v>1265760877.5501156</v>
      </c>
      <c r="C73" s="21">
        <v>1530312812.1009431</v>
      </c>
      <c r="D73" s="21">
        <v>1892146388.7246165</v>
      </c>
      <c r="E73" s="21">
        <v>1891960872.2080526</v>
      </c>
      <c r="F73" s="21">
        <v>1994958462.1588922</v>
      </c>
      <c r="G73" s="21">
        <v>1545259339.9033649</v>
      </c>
      <c r="H73" s="21">
        <v>1629901864.5432727</v>
      </c>
      <c r="I73" s="21">
        <v>1719018865.836277</v>
      </c>
      <c r="J73" s="21">
        <v>1813008454.9164486</v>
      </c>
      <c r="K73" s="21">
        <v>1912137046.8493686</v>
      </c>
      <c r="L73" s="21">
        <v>2016733388.4770427</v>
      </c>
      <c r="M73" s="22">
        <v>2127320947.0014603</v>
      </c>
      <c r="O73" s="13" t="s">
        <v>5</v>
      </c>
      <c r="P73" s="20">
        <v>1279233371.9279389</v>
      </c>
      <c r="Q73" s="21">
        <v>1546484085.8995068</v>
      </c>
      <c r="R73" s="21">
        <v>1912141266.2928312</v>
      </c>
      <c r="S73" s="21">
        <v>1856913295.7030909</v>
      </c>
      <c r="T73" s="21">
        <v>1958002909.6663408</v>
      </c>
      <c r="U73" s="21">
        <v>1505311780.0255811</v>
      </c>
      <c r="V73" s="21">
        <v>1587593766.4672298</v>
      </c>
      <c r="W73" s="21">
        <v>1674441351.8655334</v>
      </c>
      <c r="X73" s="21">
        <v>1766371225.9115024</v>
      </c>
      <c r="Y73" s="21">
        <v>1862949866.7780733</v>
      </c>
      <c r="Z73" s="21">
        <v>1964812321.2532752</v>
      </c>
      <c r="AA73" s="22">
        <v>2072240986.7347419</v>
      </c>
    </row>
    <row r="74" spans="1:27" x14ac:dyDescent="0.35">
      <c r="A74" s="13" t="s">
        <v>6</v>
      </c>
      <c r="B74" s="20">
        <v>642418266.51454711</v>
      </c>
      <c r="C74" s="21">
        <v>741269464.30820322</v>
      </c>
      <c r="D74" s="21">
        <v>908895853.76288688</v>
      </c>
      <c r="E74" s="21">
        <v>911769301.2994498</v>
      </c>
      <c r="F74" s="21">
        <v>959191592.09494197</v>
      </c>
      <c r="G74" s="21">
        <v>577728267.52208042</v>
      </c>
      <c r="H74" s="21">
        <v>607722240.90457845</v>
      </c>
      <c r="I74" s="21">
        <v>639153385.38730013</v>
      </c>
      <c r="J74" s="21">
        <v>672071440.09448075</v>
      </c>
      <c r="K74" s="21">
        <v>706544409.78288996</v>
      </c>
      <c r="L74" s="21">
        <v>742660198.33269286</v>
      </c>
      <c r="M74" s="22">
        <v>780629201.62474561</v>
      </c>
      <c r="O74" s="13" t="s">
        <v>6</v>
      </c>
      <c r="P74" s="20">
        <v>642418266.51454711</v>
      </c>
      <c r="Q74" s="21">
        <v>741269464.30820322</v>
      </c>
      <c r="R74" s="21">
        <v>908895853.76288688</v>
      </c>
      <c r="S74" s="21">
        <v>990538783.3883605</v>
      </c>
      <c r="T74" s="21">
        <v>1041642453.177179</v>
      </c>
      <c r="U74" s="21">
        <v>627160347.72260427</v>
      </c>
      <c r="V74" s="21">
        <v>659384140.97595072</v>
      </c>
      <c r="W74" s="21">
        <v>693141793.51450849</v>
      </c>
      <c r="X74" s="21">
        <v>728563661.20050883</v>
      </c>
      <c r="Y74" s="21">
        <v>765797856.93407762</v>
      </c>
      <c r="Z74" s="21">
        <v>804786309.00131869</v>
      </c>
      <c r="AA74" s="22">
        <v>845610089.22783685</v>
      </c>
    </row>
    <row r="75" spans="1:27" x14ac:dyDescent="0.35">
      <c r="A75" s="33" t="s">
        <v>14</v>
      </c>
      <c r="B75" s="3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/>
      <c r="O75" s="33" t="s">
        <v>14</v>
      </c>
      <c r="P75" s="3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5"/>
    </row>
    <row r="76" spans="1:27" x14ac:dyDescent="0.35">
      <c r="A76" s="13" t="s">
        <v>15</v>
      </c>
      <c r="B76" s="20">
        <v>473027855</v>
      </c>
      <c r="C76" s="21">
        <v>526747454</v>
      </c>
      <c r="D76" s="21">
        <v>577750590</v>
      </c>
      <c r="E76" s="21">
        <v>475285906.59843242</v>
      </c>
      <c r="F76" s="21">
        <v>494381090.67978728</v>
      </c>
      <c r="G76" s="21">
        <v>302754594.3656444</v>
      </c>
      <c r="H76" s="21">
        <v>315661061.84438121</v>
      </c>
      <c r="I76" s="21">
        <v>328785750.78851032</v>
      </c>
      <c r="J76" s="21">
        <v>342401005.64889783</v>
      </c>
      <c r="K76" s="21">
        <v>356355528.53937215</v>
      </c>
      <c r="L76" s="21">
        <v>370762365.26845753</v>
      </c>
      <c r="M76" s="22">
        <v>385710671.07050467</v>
      </c>
      <c r="O76" s="13" t="s">
        <v>15</v>
      </c>
      <c r="P76" s="20">
        <v>473027855</v>
      </c>
      <c r="Q76" s="21">
        <v>526747454</v>
      </c>
      <c r="R76" s="21">
        <v>577750590</v>
      </c>
      <c r="S76" s="21">
        <v>390383370.56743145</v>
      </c>
      <c r="T76" s="21">
        <v>407926243.28745109</v>
      </c>
      <c r="U76" s="21">
        <v>251103031.48338172</v>
      </c>
      <c r="V76" s="21">
        <v>262612590.40096056</v>
      </c>
      <c r="W76" s="21">
        <v>274427033.65167403</v>
      </c>
      <c r="X76" s="21">
        <v>287469645.66857052</v>
      </c>
      <c r="Y76" s="21">
        <v>300486022.10995924</v>
      </c>
      <c r="Z76" s="21">
        <v>313824415.10313201</v>
      </c>
      <c r="AA76" s="22">
        <v>327455565.79491556</v>
      </c>
    </row>
    <row r="77" spans="1:27" ht="15" thickBot="1" x14ac:dyDescent="0.4">
      <c r="A77" s="35" t="s">
        <v>16</v>
      </c>
      <c r="B77" s="36">
        <v>0.83303534063446039</v>
      </c>
      <c r="C77" s="36">
        <v>0.81854168145483741</v>
      </c>
      <c r="D77" s="36">
        <v>0.80230888254974375</v>
      </c>
      <c r="E77" s="36">
        <v>0.772465777355828</v>
      </c>
      <c r="F77" s="36">
        <v>0.76428280881617638</v>
      </c>
      <c r="G77" s="36">
        <v>0.52214388753142671</v>
      </c>
      <c r="H77" s="36">
        <v>0.51785173982267396</v>
      </c>
      <c r="I77" s="36">
        <v>0.51325440614771578</v>
      </c>
      <c r="J77" s="36">
        <v>0.50869179365468464</v>
      </c>
      <c r="K77" s="36">
        <v>0.50416368734422712</v>
      </c>
      <c r="L77" s="36">
        <v>0.49971962652710228</v>
      </c>
      <c r="M77" s="37">
        <v>0.49551340423236129</v>
      </c>
      <c r="O77" s="35" t="s">
        <v>16</v>
      </c>
      <c r="P77" s="36">
        <v>0.83303534063446039</v>
      </c>
      <c r="Q77" s="36">
        <v>0.81854168145483741</v>
      </c>
      <c r="R77" s="36">
        <v>0.80230888254974375</v>
      </c>
      <c r="S77" s="36">
        <v>0.77181856328619924</v>
      </c>
      <c r="T77" s="36">
        <v>0.76349641782875965</v>
      </c>
      <c r="U77" s="36">
        <v>0.52257453948401777</v>
      </c>
      <c r="V77" s="36">
        <v>0.51796747898743312</v>
      </c>
      <c r="W77" s="36">
        <v>0.51344188063142127</v>
      </c>
      <c r="X77" s="36">
        <v>0.50924857749853836</v>
      </c>
      <c r="Y77" s="36">
        <v>0.50443994925038016</v>
      </c>
      <c r="Z77" s="36">
        <v>0.49967866000263828</v>
      </c>
      <c r="AA77" s="37">
        <v>0.49497884567347439</v>
      </c>
    </row>
    <row r="78" spans="1:27" x14ac:dyDescent="0.35">
      <c r="A78" s="33" t="s">
        <v>17</v>
      </c>
      <c r="B78" s="3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/>
      <c r="O78" s="33" t="s">
        <v>17</v>
      </c>
      <c r="P78" s="3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5"/>
    </row>
    <row r="79" spans="1:27" x14ac:dyDescent="0.35">
      <c r="A79" s="38" t="s">
        <v>18</v>
      </c>
      <c r="B79" s="39">
        <v>459209730.76445472</v>
      </c>
      <c r="C79" s="18">
        <v>464848840.4144547</v>
      </c>
      <c r="D79" s="18">
        <v>449805246.16488707</v>
      </c>
      <c r="E79" s="18">
        <v>412029540.7011342</v>
      </c>
      <c r="F79" s="18">
        <v>227347145.78970659</v>
      </c>
      <c r="G79" s="18">
        <v>29645058.111039698</v>
      </c>
      <c r="H79" s="18">
        <v>-79012724.064912379</v>
      </c>
      <c r="I79" s="18">
        <v>-196914192.80475122</v>
      </c>
      <c r="J79" s="18">
        <v>-324802603.20239007</v>
      </c>
      <c r="K79" s="18">
        <v>-463310420.05961108</v>
      </c>
      <c r="L79" s="18">
        <v>-612939021.95844507</v>
      </c>
      <c r="M79" s="19">
        <v>-774238656.89278066</v>
      </c>
      <c r="O79" s="38" t="s">
        <v>18</v>
      </c>
      <c r="P79" s="39">
        <v>459209730.76445472</v>
      </c>
      <c r="Q79" s="18">
        <v>464848840.4144547</v>
      </c>
      <c r="R79" s="18">
        <v>449805246.16488707</v>
      </c>
      <c r="S79" s="18">
        <v>412029540.7011342</v>
      </c>
      <c r="T79" s="18">
        <v>259598807.43315303</v>
      </c>
      <c r="U79" s="18">
        <v>96443435.354657292</v>
      </c>
      <c r="V79" s="18">
        <v>35452491.411142081</v>
      </c>
      <c r="W79" s="18">
        <v>-32944637.216366321</v>
      </c>
      <c r="X79" s="18">
        <v>-109086646.50491455</v>
      </c>
      <c r="Y79" s="18">
        <v>-193922413.84544906</v>
      </c>
      <c r="Z79" s="18">
        <v>-288277906.7818929</v>
      </c>
      <c r="AA79" s="19">
        <v>-392627187.2854439</v>
      </c>
    </row>
    <row r="80" spans="1:27" x14ac:dyDescent="0.35">
      <c r="A80" s="13" t="s">
        <v>19</v>
      </c>
      <c r="B80" s="40">
        <v>42139109.649999976</v>
      </c>
      <c r="C80" s="41">
        <v>24456405.750432372</v>
      </c>
      <c r="D80" s="41">
        <v>5224294.5362471342</v>
      </c>
      <c r="E80" s="41">
        <v>14226705.63583684</v>
      </c>
      <c r="F80" s="41">
        <v>8689882.197070241</v>
      </c>
      <c r="G80" s="41">
        <v>-108657782.17595208</v>
      </c>
      <c r="H80" s="41">
        <v>-117901468.73983884</v>
      </c>
      <c r="I80" s="41">
        <v>-127888410.39763886</v>
      </c>
      <c r="J80" s="41">
        <v>-138507816.85722101</v>
      </c>
      <c r="K80" s="41">
        <v>-149628601.89883393</v>
      </c>
      <c r="L80" s="41">
        <v>-161299634.93433559</v>
      </c>
      <c r="M80" s="42">
        <v>-173372142.29539514</v>
      </c>
      <c r="O80" s="13" t="s">
        <v>19</v>
      </c>
      <c r="P80" s="40">
        <v>42139109.649999976</v>
      </c>
      <c r="Q80" s="41">
        <v>24456405.750432372</v>
      </c>
      <c r="R80" s="41">
        <v>5224294.5362471342</v>
      </c>
      <c r="S80" s="41">
        <v>38811450.071658015</v>
      </c>
      <c r="T80" s="41">
        <v>34804214.54387933</v>
      </c>
      <c r="U80" s="41">
        <v>-60990943.943515211</v>
      </c>
      <c r="V80" s="41">
        <v>-68397128.627508402</v>
      </c>
      <c r="W80" s="41">
        <v>-76142009.288548231</v>
      </c>
      <c r="X80" s="41">
        <v>-84835767.340534508</v>
      </c>
      <c r="Y80" s="41">
        <v>-94355492.936443806</v>
      </c>
      <c r="Z80" s="41">
        <v>-104349280.50355101</v>
      </c>
      <c r="AA80" s="42">
        <v>-114775785.89262831</v>
      </c>
    </row>
    <row r="81" spans="1:29" x14ac:dyDescent="0.35">
      <c r="A81" s="13" t="s">
        <v>20</v>
      </c>
      <c r="B81" s="40">
        <v>-36500000</v>
      </c>
      <c r="C81" s="41">
        <v>-39500000</v>
      </c>
      <c r="D81" s="41">
        <v>-43000000</v>
      </c>
      <c r="E81" s="41">
        <v>-198909100.54726446</v>
      </c>
      <c r="F81" s="41">
        <v>-206391969.87573713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2">
        <v>0</v>
      </c>
      <c r="O81" s="13" t="s">
        <v>20</v>
      </c>
      <c r="P81" s="40">
        <v>-36500000</v>
      </c>
      <c r="Q81" s="41">
        <v>-39500000</v>
      </c>
      <c r="R81" s="41">
        <v>-43000000</v>
      </c>
      <c r="S81" s="41">
        <v>-191242183.33963919</v>
      </c>
      <c r="T81" s="41">
        <v>-197959586.62237507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2">
        <v>0</v>
      </c>
    </row>
    <row r="82" spans="1:29" ht="15" thickBot="1" x14ac:dyDescent="0.4">
      <c r="A82" s="35" t="s">
        <v>21</v>
      </c>
      <c r="B82" s="43">
        <v>464848840.4144547</v>
      </c>
      <c r="C82" s="44">
        <v>449805246.16488707</v>
      </c>
      <c r="D82" s="44">
        <v>412029540.7011342</v>
      </c>
      <c r="E82" s="44">
        <v>227347145.78970659</v>
      </c>
      <c r="F82" s="44">
        <v>29645058.111039698</v>
      </c>
      <c r="G82" s="44">
        <v>-79012724.064912379</v>
      </c>
      <c r="H82" s="45">
        <v>-196914192.80475122</v>
      </c>
      <c r="I82" s="44">
        <v>-324802603.20239007</v>
      </c>
      <c r="J82" s="44">
        <v>-463310420.05961108</v>
      </c>
      <c r="K82" s="46">
        <v>-612939021.95844507</v>
      </c>
      <c r="L82" s="44">
        <v>-774238656.89278066</v>
      </c>
      <c r="M82" s="47">
        <v>-947610799.1881758</v>
      </c>
      <c r="O82" s="35" t="s">
        <v>21</v>
      </c>
      <c r="P82" s="43">
        <v>464848840.4144547</v>
      </c>
      <c r="Q82" s="44">
        <v>449805246.16488707</v>
      </c>
      <c r="R82" s="44">
        <v>412029540.7011342</v>
      </c>
      <c r="S82" s="44">
        <v>259598807.43315303</v>
      </c>
      <c r="T82" s="44">
        <v>96443435.354657292</v>
      </c>
      <c r="U82" s="44">
        <v>35452491.411142081</v>
      </c>
      <c r="V82" s="45">
        <v>-32944637.216366321</v>
      </c>
      <c r="W82" s="44">
        <v>-109086646.50491455</v>
      </c>
      <c r="X82" s="44">
        <v>-193922413.84544906</v>
      </c>
      <c r="Y82" s="46">
        <v>-288277906.7818929</v>
      </c>
      <c r="Z82" s="44">
        <v>-392627187.2854439</v>
      </c>
      <c r="AA82" s="47">
        <v>-507402973.17807221</v>
      </c>
    </row>
    <row r="83" spans="1:29" s="59" customFormat="1" x14ac:dyDescent="0.35">
      <c r="A83" s="82"/>
      <c r="B83" s="83"/>
      <c r="C83" s="83"/>
      <c r="D83" s="83"/>
      <c r="E83" s="83"/>
      <c r="F83" s="83"/>
      <c r="G83" s="83"/>
      <c r="H83" s="84"/>
      <c r="I83" s="83"/>
      <c r="J83" s="83"/>
      <c r="K83" s="85"/>
      <c r="L83" s="83"/>
      <c r="M83" s="83"/>
      <c r="N83" s="86"/>
      <c r="P83" s="82"/>
      <c r="Q83" s="83"/>
      <c r="R83" s="83"/>
      <c r="S83" s="83"/>
      <c r="T83" s="83"/>
      <c r="U83" s="83"/>
      <c r="V83" s="83"/>
      <c r="W83" s="84"/>
      <c r="X83" s="83"/>
      <c r="Y83" s="83"/>
      <c r="Z83" s="85"/>
      <c r="AA83" s="83"/>
      <c r="AC83" s="83"/>
    </row>
    <row r="85" spans="1:29" ht="24" thickBot="1" x14ac:dyDescent="0.6">
      <c r="A85" s="49" t="s">
        <v>60</v>
      </c>
      <c r="O85" s="49" t="s">
        <v>57</v>
      </c>
    </row>
    <row r="86" spans="1:29" x14ac:dyDescent="0.35">
      <c r="A86" s="76"/>
      <c r="B86" s="77"/>
      <c r="C86" s="77"/>
      <c r="D86" s="77"/>
      <c r="E86" s="78" t="s">
        <v>44</v>
      </c>
      <c r="F86" s="79" t="s">
        <v>45</v>
      </c>
      <c r="I86" s="50" t="s">
        <v>46</v>
      </c>
      <c r="J86" s="87" t="s">
        <v>47</v>
      </c>
      <c r="O86" s="50"/>
      <c r="P86" s="51"/>
      <c r="Q86" s="51"/>
      <c r="R86" s="51"/>
      <c r="S86" s="80" t="s">
        <v>44</v>
      </c>
      <c r="T86" s="81" t="s">
        <v>45</v>
      </c>
      <c r="W86" s="50" t="s">
        <v>46</v>
      </c>
      <c r="X86" s="87" t="s">
        <v>47</v>
      </c>
    </row>
    <row r="87" spans="1:29" x14ac:dyDescent="0.35">
      <c r="A87" s="52" t="s">
        <v>51</v>
      </c>
      <c r="E87" s="57">
        <f>(E115-'No ARPA State Subsidies'!$E$32)/(E108-'No ARPA State Subsidies'!$E$25)</f>
        <v>1724.2814395583962</v>
      </c>
      <c r="F87" s="53">
        <f>(E115-'No ARPA State Subsidies'!$E$32)</f>
        <v>89332057.34515816</v>
      </c>
      <c r="I87" s="52" t="s">
        <v>48</v>
      </c>
      <c r="J87" s="53">
        <v>-93860051.371364668</v>
      </c>
      <c r="L87" s="74"/>
      <c r="M87" s="91"/>
      <c r="O87" s="52" t="s">
        <v>51</v>
      </c>
      <c r="S87" s="57">
        <f>(S115-'No ARPA State Subsidies'!$E$32)/(S108-'No ARPA State Subsidies'!$E$25)</f>
        <v>3095.5562386449351</v>
      </c>
      <c r="T87" s="53">
        <f>(S115-'No ARPA State Subsidies'!$E$32)</f>
        <v>138508579.89349878</v>
      </c>
      <c r="W87" s="52" t="s">
        <v>48</v>
      </c>
      <c r="X87" s="53">
        <f>T89</f>
        <v>-69773604.612498119</v>
      </c>
    </row>
    <row r="88" spans="1:29" ht="15" thickBot="1" x14ac:dyDescent="0.4">
      <c r="A88" s="52" t="s">
        <v>63</v>
      </c>
      <c r="E88" s="57">
        <f>('No ARPA State Subsidies'!$E$20-E103)/(E108-'No ARPA State Subsidies'!$E$25)</f>
        <v>589.34226984160682</v>
      </c>
      <c r="F88" s="53">
        <f>('No ARPA State Subsidies'!$E$20-E103)</f>
        <v>30532809.921621323</v>
      </c>
      <c r="I88" s="67" t="s">
        <v>49</v>
      </c>
      <c r="J88" s="90">
        <v>-33495972.199788734</v>
      </c>
      <c r="M88" s="93"/>
      <c r="O88" s="52" t="s">
        <v>52</v>
      </c>
      <c r="S88" s="57">
        <f>('No ARPA State Subsidies'!$E$20-S103)/(S108-'No ARPA State Subsidies'!$E$25)</f>
        <v>-1467.9185583794756</v>
      </c>
      <c r="T88" s="53">
        <f>('No ARPA State Subsidies'!$E$20-S103)</f>
        <v>-65681027.655777693</v>
      </c>
      <c r="W88" s="67" t="s">
        <v>49</v>
      </c>
      <c r="X88" s="90">
        <v>0</v>
      </c>
    </row>
    <row r="89" spans="1:29" x14ac:dyDescent="0.35">
      <c r="A89" s="61" t="s">
        <v>50</v>
      </c>
      <c r="B89" s="59"/>
      <c r="C89" s="59"/>
      <c r="D89" s="59"/>
      <c r="E89" s="60">
        <f>E120/(E108-'No ARPA State Subsidies'!$E$25)</f>
        <v>-2493.4702468378109</v>
      </c>
      <c r="F89" s="62">
        <f>E120</f>
        <v>-129182407.21538386</v>
      </c>
      <c r="O89" s="61" t="s">
        <v>50</v>
      </c>
      <c r="P89" s="59"/>
      <c r="Q89" s="59"/>
      <c r="R89" s="59"/>
      <c r="S89" s="60">
        <f>S120/(S108-'No ARPA State Subsidies'!$E$25)</f>
        <v>-1559.3843877183631</v>
      </c>
      <c r="T89" s="62">
        <f>S120</f>
        <v>-69773604.612498119</v>
      </c>
    </row>
    <row r="90" spans="1:29" ht="15" thickBot="1" x14ac:dyDescent="0.4">
      <c r="A90" s="54" t="s">
        <v>23</v>
      </c>
      <c r="B90" s="55"/>
      <c r="C90" s="55"/>
      <c r="D90" s="55"/>
      <c r="E90" s="75">
        <f>SUM(E87:E89)</f>
        <v>-179.84653743780791</v>
      </c>
      <c r="F90" s="56">
        <f>SUM(F87:F89)</f>
        <v>-9317539.9486043751</v>
      </c>
      <c r="O90" s="54" t="s">
        <v>23</v>
      </c>
      <c r="P90" s="55"/>
      <c r="Q90" s="55"/>
      <c r="R90" s="55"/>
      <c r="S90" s="75">
        <f>SUM(S87:S89)</f>
        <v>68.253292547096407</v>
      </c>
      <c r="T90" s="56">
        <f>SUM(T87:T89)</f>
        <v>3053947.6252229661</v>
      </c>
    </row>
    <row r="91" spans="1:29" x14ac:dyDescent="0.35">
      <c r="O91" s="58"/>
    </row>
    <row r="92" spans="1:29" ht="15" thickBot="1" x14ac:dyDescent="0.4"/>
    <row r="93" spans="1:29" ht="15" thickBot="1" x14ac:dyDescent="0.4">
      <c r="A93" s="1"/>
      <c r="B93" s="2">
        <v>2023</v>
      </c>
      <c r="C93" s="3">
        <v>2024</v>
      </c>
      <c r="D93" s="3">
        <v>2025</v>
      </c>
      <c r="E93" s="3">
        <v>2026</v>
      </c>
      <c r="F93" s="3">
        <v>2027</v>
      </c>
      <c r="G93" s="3">
        <v>2028</v>
      </c>
      <c r="H93" s="3">
        <v>2029</v>
      </c>
      <c r="I93" s="3">
        <v>2030</v>
      </c>
      <c r="J93" s="3">
        <v>2031</v>
      </c>
      <c r="K93" s="3">
        <v>2032</v>
      </c>
      <c r="L93" s="3">
        <v>2033</v>
      </c>
      <c r="M93" s="4">
        <v>2034</v>
      </c>
      <c r="O93" s="1"/>
      <c r="P93" s="2">
        <v>2023</v>
      </c>
      <c r="Q93" s="3">
        <v>2024</v>
      </c>
      <c r="R93" s="3">
        <v>2025</v>
      </c>
      <c r="S93" s="3">
        <v>2026</v>
      </c>
      <c r="T93" s="3">
        <v>2027</v>
      </c>
      <c r="U93" s="3">
        <v>2028</v>
      </c>
      <c r="V93" s="3">
        <v>2029</v>
      </c>
      <c r="W93" s="3">
        <v>2030</v>
      </c>
      <c r="X93" s="3">
        <v>2031</v>
      </c>
      <c r="Y93" s="3">
        <v>2032</v>
      </c>
      <c r="Z93" s="3">
        <v>2033</v>
      </c>
      <c r="AA93" s="4">
        <v>2034</v>
      </c>
    </row>
    <row r="94" spans="1:29" ht="15" thickBot="1" x14ac:dyDescent="0.4">
      <c r="A94" s="5" t="s">
        <v>0</v>
      </c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8"/>
      <c r="O94" s="5" t="s">
        <v>0</v>
      </c>
      <c r="P94" s="6"/>
      <c r="Q94" s="7"/>
      <c r="R94" s="7"/>
      <c r="S94" s="7"/>
      <c r="T94" s="7"/>
      <c r="U94" s="7"/>
      <c r="V94" s="7"/>
      <c r="W94" s="7"/>
      <c r="X94" s="7"/>
      <c r="Y94" s="7"/>
      <c r="Z94" s="7"/>
      <c r="AA94" s="8"/>
    </row>
    <row r="95" spans="1:29" x14ac:dyDescent="0.35">
      <c r="A95" s="9" t="s">
        <v>1</v>
      </c>
      <c r="B95" s="10">
        <v>220159.86201667751</v>
      </c>
      <c r="C95" s="11">
        <v>252273.66816363632</v>
      </c>
      <c r="D95" s="11">
        <v>298573.88929154334</v>
      </c>
      <c r="E95" s="11">
        <v>265323.50933388533</v>
      </c>
      <c r="F95" s="11">
        <v>266445.34724873945</v>
      </c>
      <c r="G95" s="11">
        <v>219398.15955062659</v>
      </c>
      <c r="H95" s="11">
        <v>220372.09775527153</v>
      </c>
      <c r="I95" s="11">
        <v>221353.55086685991</v>
      </c>
      <c r="J95" s="11">
        <v>222339.37499556033</v>
      </c>
      <c r="K95" s="11">
        <v>223329.58960821267</v>
      </c>
      <c r="L95" s="11">
        <v>224324.21425835372</v>
      </c>
      <c r="M95" s="12">
        <v>225323.26858660643</v>
      </c>
      <c r="O95" s="9" t="s">
        <v>1</v>
      </c>
      <c r="P95" s="10">
        <v>220159.86201667751</v>
      </c>
      <c r="Q95" s="11">
        <v>252273.66816363632</v>
      </c>
      <c r="R95" s="11">
        <v>298573.88929154334</v>
      </c>
      <c r="S95" s="11">
        <v>258683.3923619627</v>
      </c>
      <c r="T95" s="11">
        <v>259777.15460799704</v>
      </c>
      <c r="U95" s="11">
        <v>218937.92322656515</v>
      </c>
      <c r="V95" s="11">
        <v>219909.81837970953</v>
      </c>
      <c r="W95" s="11">
        <v>220889.21267561201</v>
      </c>
      <c r="X95" s="11">
        <v>221872.96881944832</v>
      </c>
      <c r="Y95" s="11">
        <v>222861.10623722195</v>
      </c>
      <c r="Z95" s="11">
        <v>223853.64444145246</v>
      </c>
      <c r="AA95" s="12">
        <v>224850.60303156191</v>
      </c>
    </row>
    <row r="96" spans="1:29" x14ac:dyDescent="0.35">
      <c r="A96" s="13" t="s">
        <v>2</v>
      </c>
      <c r="B96" s="14">
        <v>158266.28713892281</v>
      </c>
      <c r="C96" s="15">
        <v>180473.92739379761</v>
      </c>
      <c r="D96" s="15">
        <v>214330.88424967931</v>
      </c>
      <c r="E96" s="15">
        <v>147666.98001628765</v>
      </c>
      <c r="F96" s="15">
        <v>147972.47831114981</v>
      </c>
      <c r="G96" s="15">
        <v>107545.4245415482</v>
      </c>
      <c r="H96" s="15">
        <v>108022.83327601675</v>
      </c>
      <c r="I96" s="15">
        <v>108503.92569616098</v>
      </c>
      <c r="J96" s="15">
        <v>109022.46152677275</v>
      </c>
      <c r="K96" s="15">
        <v>109863.13817114299</v>
      </c>
      <c r="L96" s="15">
        <v>110352.42660604595</v>
      </c>
      <c r="M96" s="16">
        <v>110846.45912358335</v>
      </c>
      <c r="O96" s="13" t="s">
        <v>2</v>
      </c>
      <c r="P96" s="14">
        <v>158266.28713892281</v>
      </c>
      <c r="Q96" s="15">
        <v>180473.92739379761</v>
      </c>
      <c r="R96" s="15">
        <v>214330.88424967931</v>
      </c>
      <c r="S96" s="15">
        <v>136556.99355195547</v>
      </c>
      <c r="T96" s="15">
        <v>136129.58567142929</v>
      </c>
      <c r="U96" s="15">
        <v>94697.129295785067</v>
      </c>
      <c r="V96" s="15">
        <v>95117.502704022714</v>
      </c>
      <c r="W96" s="15">
        <v>95775.793381970623</v>
      </c>
      <c r="X96" s="15">
        <v>96360.0373247346</v>
      </c>
      <c r="Y96" s="15">
        <v>96789.18810847032</v>
      </c>
      <c r="Z96" s="15">
        <v>97222.828030536184</v>
      </c>
      <c r="AA96" s="16">
        <v>97655.821354373184</v>
      </c>
    </row>
    <row r="97" spans="1:27" x14ac:dyDescent="0.35">
      <c r="A97" s="13" t="s">
        <v>3</v>
      </c>
      <c r="B97" s="17">
        <v>679.66656218034848</v>
      </c>
      <c r="C97" s="18">
        <v>718.85061496975629</v>
      </c>
      <c r="D97" s="18">
        <v>755.67387267874449</v>
      </c>
      <c r="E97" s="18">
        <v>753.01035957168267</v>
      </c>
      <c r="F97" s="18">
        <v>782.22532757677254</v>
      </c>
      <c r="G97" s="18">
        <v>810.37979405907629</v>
      </c>
      <c r="H97" s="18">
        <v>850.08359818003601</v>
      </c>
      <c r="I97" s="18">
        <v>891.63978402876126</v>
      </c>
      <c r="J97" s="18">
        <v>935.12123775931548</v>
      </c>
      <c r="K97" s="18">
        <v>980.44751115551423</v>
      </c>
      <c r="L97" s="18">
        <v>1028.0325397903589</v>
      </c>
      <c r="M97" s="19">
        <v>1077.766536155809</v>
      </c>
      <c r="O97" s="13" t="s">
        <v>3</v>
      </c>
      <c r="P97" s="17">
        <v>678.58221579408735</v>
      </c>
      <c r="Q97" s="18">
        <v>717.70821972548674</v>
      </c>
      <c r="R97" s="18">
        <v>754.46972556690571</v>
      </c>
      <c r="S97" s="18">
        <v>787.47098268122943</v>
      </c>
      <c r="T97" s="18">
        <v>809.52790545872233</v>
      </c>
      <c r="U97" s="18">
        <v>836.65788470227687</v>
      </c>
      <c r="V97" s="18">
        <v>876.07338333181917</v>
      </c>
      <c r="W97" s="18">
        <v>917.32942832617027</v>
      </c>
      <c r="X97" s="18">
        <v>960.49547089843372</v>
      </c>
      <c r="Y97" s="18">
        <v>1005.8137872391003</v>
      </c>
      <c r="Z97" s="18">
        <v>1053.2659315445942</v>
      </c>
      <c r="AA97" s="19">
        <v>1102.9241658803858</v>
      </c>
    </row>
    <row r="98" spans="1:27" x14ac:dyDescent="0.35">
      <c r="A98" s="13" t="s">
        <v>4</v>
      </c>
      <c r="B98" s="17">
        <v>573.68859187091505</v>
      </c>
      <c r="C98" s="18">
        <v>585.47147962492443</v>
      </c>
      <c r="D98" s="18">
        <v>606.2519560049119</v>
      </c>
      <c r="E98" s="18">
        <v>739.66223865068787</v>
      </c>
      <c r="F98" s="18">
        <v>773.77550385765471</v>
      </c>
      <c r="G98" s="18">
        <v>840.88210477960047</v>
      </c>
      <c r="H98" s="18">
        <v>877.35128219361604</v>
      </c>
      <c r="I98" s="18">
        <v>915.18623087285334</v>
      </c>
      <c r="J98" s="18">
        <v>954.24021578621921</v>
      </c>
      <c r="K98" s="18">
        <v>992.05966930650914</v>
      </c>
      <c r="L98" s="18">
        <v>1034.1508257406267</v>
      </c>
      <c r="M98" s="19">
        <v>1077.7218907062929</v>
      </c>
      <c r="O98" s="13" t="s">
        <v>4</v>
      </c>
      <c r="P98" s="17">
        <v>573.68859187091505</v>
      </c>
      <c r="Q98" s="18">
        <v>585.47147962492443</v>
      </c>
      <c r="R98" s="18">
        <v>606.2519560049119</v>
      </c>
      <c r="S98" s="18">
        <v>740.48352270638634</v>
      </c>
      <c r="T98" s="18">
        <v>775.52127233187321</v>
      </c>
      <c r="U98" s="18">
        <v>901.63441901358294</v>
      </c>
      <c r="V98" s="18">
        <v>938.52101052410626</v>
      </c>
      <c r="W98" s="18">
        <v>974.54873805695979</v>
      </c>
      <c r="X98" s="18">
        <v>1013.1459193879547</v>
      </c>
      <c r="Y98" s="18">
        <v>1054.4404607004592</v>
      </c>
      <c r="Z98" s="18">
        <v>1097.3024989941271</v>
      </c>
      <c r="AA98" s="19">
        <v>1141.79302006694</v>
      </c>
    </row>
    <row r="99" spans="1:27" x14ac:dyDescent="0.35">
      <c r="A99" s="13" t="s">
        <v>5</v>
      </c>
      <c r="B99" s="20">
        <v>1795623558.5637009</v>
      </c>
      <c r="C99" s="21">
        <v>2176164978.0012741</v>
      </c>
      <c r="D99" s="21">
        <v>2707493846.4203434</v>
      </c>
      <c r="E99" s="21">
        <v>2397496213.9959564</v>
      </c>
      <c r="F99" s="21">
        <v>2501043588.3954253</v>
      </c>
      <c r="G99" s="21">
        <v>2133550024.2429259</v>
      </c>
      <c r="H99" s="21">
        <v>2248016469.5794063</v>
      </c>
      <c r="I99" s="21">
        <v>2368411587.4671164</v>
      </c>
      <c r="J99" s="21">
        <v>2494971258.5817714</v>
      </c>
      <c r="K99" s="21">
        <v>2627555283.5850539</v>
      </c>
      <c r="L99" s="21">
        <v>2767351100.6459041</v>
      </c>
      <c r="M99" s="22">
        <v>2914150544.3987017</v>
      </c>
      <c r="O99" s="13" t="s">
        <v>5</v>
      </c>
      <c r="P99" s="20">
        <v>1792758803.9543707</v>
      </c>
      <c r="Q99" s="21">
        <v>2172706623.1360993</v>
      </c>
      <c r="R99" s="21">
        <v>2703179523.7828126</v>
      </c>
      <c r="S99" s="21">
        <v>2444467982.2390656</v>
      </c>
      <c r="T99" s="21">
        <v>2523562270.2700624</v>
      </c>
      <c r="U99" s="21">
        <v>2198113676.73417</v>
      </c>
      <c r="V99" s="21">
        <v>2311885663.389576</v>
      </c>
      <c r="W99" s="21">
        <v>2431538102.2456441</v>
      </c>
      <c r="X99" s="21">
        <v>2557295779.9904342</v>
      </c>
      <c r="Y99" s="21">
        <v>2689881279.5130682</v>
      </c>
      <c r="Z99" s="21">
        <v>2829329008.1073456</v>
      </c>
      <c r="AA99" s="22">
        <v>2975917965.5554461</v>
      </c>
    </row>
    <row r="100" spans="1:27" x14ac:dyDescent="0.35">
      <c r="A100" s="13" t="s">
        <v>6</v>
      </c>
      <c r="B100" s="20">
        <v>1089546760.9123983</v>
      </c>
      <c r="C100" s="21">
        <v>1267948047.6596146</v>
      </c>
      <c r="D100" s="21">
        <v>1559262213.7035654</v>
      </c>
      <c r="E100" s="21">
        <v>1310684268.1636045</v>
      </c>
      <c r="F100" s="21">
        <v>1373969747.5473099</v>
      </c>
      <c r="G100" s="21">
        <v>1085196275.374953</v>
      </c>
      <c r="H100" s="21">
        <v>1137287655.3708062</v>
      </c>
      <c r="I100" s="21">
        <v>1191615585.5133326</v>
      </c>
      <c r="J100" s="21">
        <v>1248403406.5542288</v>
      </c>
      <c r="K100" s="21">
        <v>1307889462.2764733</v>
      </c>
      <c r="L100" s="21">
        <v>1369452637.1654918</v>
      </c>
      <c r="M100" s="22">
        <v>1433539866.0571928</v>
      </c>
      <c r="O100" s="13" t="s">
        <v>6</v>
      </c>
      <c r="P100" s="20">
        <v>1089546760.9123983</v>
      </c>
      <c r="Q100" s="21">
        <v>1267948047.6596146</v>
      </c>
      <c r="R100" s="21">
        <v>1559262213.7035654</v>
      </c>
      <c r="S100" s="21">
        <v>1213418443.6265433</v>
      </c>
      <c r="T100" s="21">
        <v>1266856673.783011</v>
      </c>
      <c r="U100" s="21">
        <v>1024586293.8583119</v>
      </c>
      <c r="V100" s="21">
        <v>1071237297.0757058</v>
      </c>
      <c r="W100" s="21">
        <v>1120058142.921643</v>
      </c>
      <c r="X100" s="21">
        <v>1171521343.2915103</v>
      </c>
      <c r="Y100" s="21">
        <v>1224701233.1990263</v>
      </c>
      <c r="Z100" s="21">
        <v>1280194225.8862033</v>
      </c>
      <c r="AA100" s="22">
        <v>1338032822.295928</v>
      </c>
    </row>
    <row r="101" spans="1:27" x14ac:dyDescent="0.35">
      <c r="A101" s="5" t="s">
        <v>7</v>
      </c>
      <c r="B101" s="23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5"/>
      <c r="O101" s="5" t="s">
        <v>7</v>
      </c>
      <c r="P101" s="23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5"/>
    </row>
    <row r="102" spans="1:27" x14ac:dyDescent="0.35">
      <c r="A102" s="13" t="s">
        <v>8</v>
      </c>
      <c r="B102" s="20">
        <v>18500</v>
      </c>
      <c r="C102" s="21">
        <v>20000</v>
      </c>
      <c r="D102" s="21">
        <v>21000</v>
      </c>
      <c r="E102" s="21">
        <v>30000</v>
      </c>
      <c r="F102" s="21">
        <v>31000</v>
      </c>
      <c r="G102" s="21">
        <v>32000</v>
      </c>
      <c r="H102" s="21">
        <v>33000</v>
      </c>
      <c r="I102" s="21">
        <v>34000</v>
      </c>
      <c r="J102" s="21">
        <v>35000</v>
      </c>
      <c r="K102" s="21">
        <v>36000</v>
      </c>
      <c r="L102" s="21">
        <v>37000</v>
      </c>
      <c r="M102" s="22">
        <v>38000</v>
      </c>
      <c r="O102" s="13" t="s">
        <v>8</v>
      </c>
      <c r="P102" s="20">
        <v>18500</v>
      </c>
      <c r="Q102" s="21">
        <v>20000</v>
      </c>
      <c r="R102" s="21">
        <v>21000</v>
      </c>
      <c r="S102" s="21">
        <v>22000</v>
      </c>
      <c r="T102" s="21">
        <v>23000</v>
      </c>
      <c r="U102" s="21">
        <v>24000</v>
      </c>
      <c r="V102" s="21">
        <v>25000</v>
      </c>
      <c r="W102" s="21">
        <v>26000</v>
      </c>
      <c r="X102" s="21">
        <v>27000</v>
      </c>
      <c r="Y102" s="21">
        <v>28000</v>
      </c>
      <c r="Z102" s="21">
        <v>29000</v>
      </c>
      <c r="AA102" s="22">
        <v>30000</v>
      </c>
    </row>
    <row r="103" spans="1:27" x14ac:dyDescent="0.35">
      <c r="A103" s="13" t="s">
        <v>9</v>
      </c>
      <c r="B103" s="20">
        <v>567836479.35000002</v>
      </c>
      <c r="C103" s="21">
        <v>643519402.7795676</v>
      </c>
      <c r="D103" s="21">
        <v>720109925.94760287</v>
      </c>
      <c r="E103" s="21">
        <v>591786075.15370452</v>
      </c>
      <c r="F103" s="21">
        <v>622150355.6795435</v>
      </c>
      <c r="G103" s="21">
        <v>584255320.97293949</v>
      </c>
      <c r="H103" s="21">
        <v>614212191.31155682</v>
      </c>
      <c r="I103" s="21">
        <v>645483184.72526193</v>
      </c>
      <c r="J103" s="21">
        <v>678244982.98492396</v>
      </c>
      <c r="K103" s="21">
        <v>712230824.84509587</v>
      </c>
      <c r="L103" s="21">
        <v>747619822.20586026</v>
      </c>
      <c r="M103" s="22">
        <v>784369899.57036865</v>
      </c>
      <c r="O103" s="13" t="s">
        <v>9</v>
      </c>
      <c r="P103" s="20">
        <v>567836479.35000002</v>
      </c>
      <c r="Q103" s="21">
        <v>643519402.7795676</v>
      </c>
      <c r="R103" s="21">
        <v>720109925.94760287</v>
      </c>
      <c r="S103" s="21">
        <v>687999912.73110354</v>
      </c>
      <c r="T103" s="21">
        <v>718997422.68320239</v>
      </c>
      <c r="U103" s="21">
        <v>680774255.26140845</v>
      </c>
      <c r="V103" s="21">
        <v>712026534.02017772</v>
      </c>
      <c r="W103" s="21">
        <v>744769168.75583804</v>
      </c>
      <c r="X103" s="21">
        <v>779188131.42203259</v>
      </c>
      <c r="Y103" s="21">
        <v>815027971.27519524</v>
      </c>
      <c r="Z103" s="21">
        <v>852479604.15727055</v>
      </c>
      <c r="AA103" s="22">
        <v>891513475.98003578</v>
      </c>
    </row>
    <row r="104" spans="1:27" x14ac:dyDescent="0.35">
      <c r="A104" s="13" t="s">
        <v>10</v>
      </c>
      <c r="B104" s="26">
        <v>0.01</v>
      </c>
      <c r="C104" s="27">
        <v>0.01</v>
      </c>
      <c r="D104" s="27">
        <v>0.01</v>
      </c>
      <c r="E104" s="27">
        <v>0.01</v>
      </c>
      <c r="F104" s="27">
        <v>0.01</v>
      </c>
      <c r="G104" s="27">
        <v>0.01</v>
      </c>
      <c r="H104" s="27">
        <v>0.01</v>
      </c>
      <c r="I104" s="27">
        <v>0.01</v>
      </c>
      <c r="J104" s="27">
        <v>0.01</v>
      </c>
      <c r="K104" s="27">
        <v>0.01</v>
      </c>
      <c r="L104" s="27">
        <v>0.01</v>
      </c>
      <c r="M104" s="28">
        <v>0.01</v>
      </c>
      <c r="O104" s="13" t="s">
        <v>10</v>
      </c>
      <c r="P104" s="26">
        <v>0.01</v>
      </c>
      <c r="Q104" s="27">
        <v>0.01</v>
      </c>
      <c r="R104" s="27">
        <v>0.01</v>
      </c>
      <c r="S104" s="27">
        <v>0.01</v>
      </c>
      <c r="T104" s="27">
        <v>0.01</v>
      </c>
      <c r="U104" s="27">
        <v>0.01</v>
      </c>
      <c r="V104" s="27">
        <v>0.01</v>
      </c>
      <c r="W104" s="27">
        <v>0.01</v>
      </c>
      <c r="X104" s="27">
        <v>0.01</v>
      </c>
      <c r="Y104" s="27">
        <v>0.01</v>
      </c>
      <c r="Z104" s="27">
        <v>0.01</v>
      </c>
      <c r="AA104" s="28">
        <v>0.01</v>
      </c>
    </row>
    <row r="105" spans="1:27" x14ac:dyDescent="0.35">
      <c r="A105" s="13" t="s">
        <v>11</v>
      </c>
      <c r="B105" s="20">
        <v>136947734</v>
      </c>
      <c r="C105" s="21">
        <v>141228354.53</v>
      </c>
      <c r="D105" s="21">
        <v>147583630.48384997</v>
      </c>
      <c r="E105" s="21">
        <v>154224893.85562322</v>
      </c>
      <c r="F105" s="21">
        <v>161165014.07912627</v>
      </c>
      <c r="G105" s="21">
        <v>168417439.71268696</v>
      </c>
      <c r="H105" s="21">
        <v>175996224.49975786</v>
      </c>
      <c r="I105" s="21">
        <v>183916054.60224694</v>
      </c>
      <c r="J105" s="21">
        <v>192192277.05934805</v>
      </c>
      <c r="K105" s="21">
        <v>200840929.52701867</v>
      </c>
      <c r="L105" s="21">
        <v>209878771.3557345</v>
      </c>
      <c r="M105" s="22">
        <v>219323316.06674251</v>
      </c>
      <c r="O105" s="13" t="s">
        <v>11</v>
      </c>
      <c r="P105" s="20">
        <v>136947734</v>
      </c>
      <c r="Q105" s="21">
        <v>141228354.53</v>
      </c>
      <c r="R105" s="21">
        <v>147583630.48384997</v>
      </c>
      <c r="S105" s="21">
        <v>154224893.85562322</v>
      </c>
      <c r="T105" s="21">
        <v>161165014.07912627</v>
      </c>
      <c r="U105" s="21">
        <v>168417439.71268696</v>
      </c>
      <c r="V105" s="21">
        <v>175996224.49975786</v>
      </c>
      <c r="W105" s="21">
        <v>183916054.60224694</v>
      </c>
      <c r="X105" s="21">
        <v>192192277.05934805</v>
      </c>
      <c r="Y105" s="21">
        <v>200840929.52701867</v>
      </c>
      <c r="Z105" s="21">
        <v>209878771.3557345</v>
      </c>
      <c r="AA105" s="22">
        <v>219323316.06674251</v>
      </c>
    </row>
    <row r="106" spans="1:27" x14ac:dyDescent="0.35">
      <c r="A106" s="13" t="s">
        <v>12</v>
      </c>
      <c r="B106" s="29">
        <v>0.48312062571961167</v>
      </c>
      <c r="C106" s="30">
        <v>0.49253731343283591</v>
      </c>
      <c r="D106" s="30">
        <v>0.49532971838376749</v>
      </c>
      <c r="E106" s="30">
        <v>0.42018064601502342</v>
      </c>
      <c r="F106" s="30">
        <v>0.41893336415892291</v>
      </c>
      <c r="G106" s="30">
        <v>0.42505352960635789</v>
      </c>
      <c r="H106" s="30">
        <v>0.42368828721434537</v>
      </c>
      <c r="I106" s="30">
        <v>0.42217622523781301</v>
      </c>
      <c r="J106" s="30">
        <v>0.42060675467447312</v>
      </c>
      <c r="K106" s="30">
        <v>0.41878511037192723</v>
      </c>
      <c r="L106" s="30">
        <v>0.41680420113017635</v>
      </c>
      <c r="M106" s="31">
        <v>0.41462264023372775</v>
      </c>
      <c r="O106" s="13" t="s">
        <v>12</v>
      </c>
      <c r="P106" s="29">
        <v>0.48312062571961167</v>
      </c>
      <c r="Q106" s="30">
        <v>0.49253731343283591</v>
      </c>
      <c r="R106" s="30">
        <v>0.49532971838376749</v>
      </c>
      <c r="S106" s="30">
        <v>0.49694128303531232</v>
      </c>
      <c r="T106" s="30">
        <v>0.49251824173601377</v>
      </c>
      <c r="U106" s="30">
        <v>0.49593236714590982</v>
      </c>
      <c r="V106" s="30">
        <v>0.49181592060227708</v>
      </c>
      <c r="W106" s="30">
        <v>0.4877630621242276</v>
      </c>
      <c r="X106" s="30">
        <v>0.48384957172063131</v>
      </c>
      <c r="Y106" s="30">
        <v>0.47986752437399505</v>
      </c>
      <c r="Z106" s="30">
        <v>0.47589775550051516</v>
      </c>
      <c r="AA106" s="31">
        <v>0.47188740429132303</v>
      </c>
    </row>
    <row r="107" spans="1:27" x14ac:dyDescent="0.35">
      <c r="A107" s="5" t="s">
        <v>13</v>
      </c>
      <c r="B107" s="23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5"/>
      <c r="O107" s="5" t="s">
        <v>13</v>
      </c>
      <c r="P107" s="23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5"/>
    </row>
    <row r="108" spans="1:27" x14ac:dyDescent="0.35">
      <c r="A108" s="13" t="s">
        <v>1</v>
      </c>
      <c r="B108" s="14">
        <v>234212.61916667814</v>
      </c>
      <c r="C108" s="15">
        <v>269735.90000001073</v>
      </c>
      <c r="D108" s="15">
        <v>317631.79711866315</v>
      </c>
      <c r="E108" s="15">
        <v>282259.05248285661</v>
      </c>
      <c r="F108" s="15">
        <v>283452.49707312702</v>
      </c>
      <c r="G108" s="15">
        <v>233402.29739428349</v>
      </c>
      <c r="H108" s="15">
        <v>234438.40186731017</v>
      </c>
      <c r="I108" s="15">
        <v>235482.50092219151</v>
      </c>
      <c r="J108" s="15">
        <v>236531.24999527703</v>
      </c>
      <c r="K108" s="15">
        <v>237584.66979597069</v>
      </c>
      <c r="L108" s="15">
        <v>238642.78112590834</v>
      </c>
      <c r="M108" s="16">
        <v>239705.60487936856</v>
      </c>
      <c r="O108" s="13" t="s">
        <v>1</v>
      </c>
      <c r="P108" s="14">
        <v>234212.61916667814</v>
      </c>
      <c r="Q108" s="15">
        <v>269735.90000001073</v>
      </c>
      <c r="R108" s="15">
        <v>317631.79711866315</v>
      </c>
      <c r="S108" s="15">
        <v>275195.09825740714</v>
      </c>
      <c r="T108" s="15">
        <v>276358.6751148905</v>
      </c>
      <c r="U108" s="15">
        <v>232912.68428357993</v>
      </c>
      <c r="V108" s="15">
        <v>233946.61529756323</v>
      </c>
      <c r="W108" s="15">
        <v>234988.52412299163</v>
      </c>
      <c r="X108" s="15">
        <v>236035.07321217898</v>
      </c>
      <c r="Y108" s="15">
        <v>237086.28323108706</v>
      </c>
      <c r="Z108" s="15">
        <v>238142.17493771543</v>
      </c>
      <c r="AA108" s="16">
        <v>239202.76918251254</v>
      </c>
    </row>
    <row r="109" spans="1:27" x14ac:dyDescent="0.35">
      <c r="A109" s="13" t="s">
        <v>2</v>
      </c>
      <c r="B109" s="14">
        <v>142073.82829026968</v>
      </c>
      <c r="C109" s="15">
        <v>161436.51259231969</v>
      </c>
      <c r="D109" s="15">
        <v>190102.13180843231</v>
      </c>
      <c r="E109" s="15">
        <v>144040.21463096183</v>
      </c>
      <c r="F109" s="15">
        <v>145916.30807365195</v>
      </c>
      <c r="G109" s="15">
        <v>105631.57748977415</v>
      </c>
      <c r="H109" s="15">
        <v>106100.49039745276</v>
      </c>
      <c r="I109" s="15">
        <v>106573.02143700967</v>
      </c>
      <c r="J109" s="15">
        <v>107374.41805984244</v>
      </c>
      <c r="K109" s="15">
        <v>109443.38128905026</v>
      </c>
      <c r="L109" s="15">
        <v>109930.80028720404</v>
      </c>
      <c r="M109" s="16">
        <v>110443.5282409364</v>
      </c>
      <c r="O109" s="13" t="s">
        <v>2</v>
      </c>
      <c r="P109" s="14">
        <v>142073.82829026968</v>
      </c>
      <c r="Q109" s="15">
        <v>161436.51259231969</v>
      </c>
      <c r="R109" s="15">
        <v>190102.13180843231</v>
      </c>
      <c r="S109" s="15">
        <v>132231.77165049405</v>
      </c>
      <c r="T109" s="15">
        <v>132790.87255850725</v>
      </c>
      <c r="U109" s="15">
        <v>92732.956794258687</v>
      </c>
      <c r="V109" s="15">
        <v>93144.610974205352</v>
      </c>
      <c r="W109" s="15">
        <v>93901.881534330882</v>
      </c>
      <c r="X109" s="15">
        <v>95903.818056022574</v>
      </c>
      <c r="Y109" s="15">
        <v>96330.937013472634</v>
      </c>
      <c r="Z109" s="15">
        <v>96785.553744189034</v>
      </c>
      <c r="AA109" s="16">
        <v>97216.599615452302</v>
      </c>
    </row>
    <row r="110" spans="1:27" x14ac:dyDescent="0.35">
      <c r="A110" s="13" t="s">
        <v>3</v>
      </c>
      <c r="B110" s="32">
        <v>451.78477837895394</v>
      </c>
      <c r="C110" s="18">
        <v>474.26648854630707</v>
      </c>
      <c r="D110" s="18">
        <v>497.9798129736223</v>
      </c>
      <c r="E110" s="18">
        <v>522.13102550032079</v>
      </c>
      <c r="F110" s="18">
        <v>548.31500532441044</v>
      </c>
      <c r="G110" s="18">
        <v>565.4057714811737</v>
      </c>
      <c r="H110" s="18">
        <v>593.67606005523169</v>
      </c>
      <c r="I110" s="18">
        <v>623.35986305799395</v>
      </c>
      <c r="J110" s="18">
        <v>654.5455169067119</v>
      </c>
      <c r="K110" s="18">
        <v>687.40300088395759</v>
      </c>
      <c r="L110" s="18">
        <v>721.77315092815581</v>
      </c>
      <c r="M110" s="19">
        <v>757.86323698965464</v>
      </c>
      <c r="O110" s="13" t="s">
        <v>3</v>
      </c>
      <c r="P110" s="32">
        <v>451.21818842506406</v>
      </c>
      <c r="Q110" s="18">
        <v>473.67859310412905</v>
      </c>
      <c r="R110" s="18">
        <v>497.3625227593356</v>
      </c>
      <c r="S110" s="18">
        <v>513.60515285048962</v>
      </c>
      <c r="T110" s="18">
        <v>539.28541049301305</v>
      </c>
      <c r="U110" s="18">
        <v>556.45234502922415</v>
      </c>
      <c r="V110" s="18">
        <v>584.2749622806848</v>
      </c>
      <c r="W110" s="18">
        <v>613.50529390756719</v>
      </c>
      <c r="X110" s="18">
        <v>644.29671160383259</v>
      </c>
      <c r="Y110" s="18">
        <v>676.51154718402483</v>
      </c>
      <c r="Z110" s="18">
        <v>710.33854044996826</v>
      </c>
      <c r="AA110" s="19">
        <v>745.85546747246678</v>
      </c>
    </row>
    <row r="111" spans="1:27" x14ac:dyDescent="0.35">
      <c r="A111" s="13" t="s">
        <v>4</v>
      </c>
      <c r="B111" s="17">
        <v>376.81011476302569</v>
      </c>
      <c r="C111" s="18">
        <v>382.64240454086558</v>
      </c>
      <c r="D111" s="18">
        <v>398.42436497888662</v>
      </c>
      <c r="E111" s="18">
        <v>489.52056924041364</v>
      </c>
      <c r="F111" s="18">
        <v>508.25785356062966</v>
      </c>
      <c r="G111" s="18">
        <v>554.99090096008763</v>
      </c>
      <c r="H111" s="18">
        <v>580.88534005733891</v>
      </c>
      <c r="I111" s="18">
        <v>607.87097876436439</v>
      </c>
      <c r="J111" s="18">
        <v>634.07572701361255</v>
      </c>
      <c r="K111" s="18">
        <v>653.83187184457563</v>
      </c>
      <c r="L111" s="18">
        <v>684.04105316484186</v>
      </c>
      <c r="M111" s="19">
        <v>715.37111806356677</v>
      </c>
      <c r="O111" s="13" t="s">
        <v>4</v>
      </c>
      <c r="P111" s="17">
        <v>376.81011476302569</v>
      </c>
      <c r="Q111" s="18">
        <v>382.64240454086558</v>
      </c>
      <c r="R111" s="18">
        <v>398.42436497888662</v>
      </c>
      <c r="S111" s="18">
        <v>467.72096155707004</v>
      </c>
      <c r="T111" s="18">
        <v>489.49264559376138</v>
      </c>
      <c r="U111" s="18">
        <v>564.12687731647736</v>
      </c>
      <c r="V111" s="18">
        <v>590.38291620818541</v>
      </c>
      <c r="W111" s="18">
        <v>615.50539547493997</v>
      </c>
      <c r="X111" s="18">
        <v>633.42706230886722</v>
      </c>
      <c r="Y111" s="18">
        <v>662.77497288755683</v>
      </c>
      <c r="Z111" s="18">
        <v>693.17485820883428</v>
      </c>
      <c r="AA111" s="19">
        <v>725.03520465885993</v>
      </c>
    </row>
    <row r="112" spans="1:27" x14ac:dyDescent="0.35">
      <c r="A112" s="13" t="s">
        <v>5</v>
      </c>
      <c r="B112" s="20">
        <v>1269764354.9252644</v>
      </c>
      <c r="C112" s="21">
        <v>1535120377.534595</v>
      </c>
      <c r="D112" s="21">
        <v>1898090675.083529</v>
      </c>
      <c r="E112" s="21">
        <v>1768514502.3554735</v>
      </c>
      <c r="F112" s="21">
        <v>1865055089.3024287</v>
      </c>
      <c r="G112" s="21">
        <v>1583604072.2843184</v>
      </c>
      <c r="H112" s="21">
        <v>1670165600.9547575</v>
      </c>
      <c r="I112" s="21">
        <v>1761484074.3289347</v>
      </c>
      <c r="J112" s="21">
        <v>1857845631.5129914</v>
      </c>
      <c r="K112" s="21">
        <v>1959796979.7812929</v>
      </c>
      <c r="L112" s="21">
        <v>2066951424.9540613</v>
      </c>
      <c r="M112" s="22">
        <v>2179968787.6612968</v>
      </c>
      <c r="O112" s="13" t="s">
        <v>5</v>
      </c>
      <c r="P112" s="20">
        <v>1268171924.7201355</v>
      </c>
      <c r="Q112" s="21">
        <v>1533217459.4601736</v>
      </c>
      <c r="R112" s="21">
        <v>1895737823.0822372</v>
      </c>
      <c r="S112" s="21">
        <v>1696099446.0504134</v>
      </c>
      <c r="T112" s="21">
        <v>1788434418.6316676</v>
      </c>
      <c r="U112" s="21">
        <v>1555257712.2797925</v>
      </c>
      <c r="V112" s="21">
        <v>1640269797.9441316</v>
      </c>
      <c r="W112" s="21">
        <v>1730000442.6837771</v>
      </c>
      <c r="X112" s="21">
        <v>1824919457.9253216</v>
      </c>
      <c r="Y112" s="21">
        <v>1924699299.4172714</v>
      </c>
      <c r="Z112" s="21">
        <v>2029938779.5780537</v>
      </c>
      <c r="AA112" s="22">
        <v>2140928318.7519774</v>
      </c>
    </row>
    <row r="113" spans="1:27" x14ac:dyDescent="0.35">
      <c r="A113" s="13" t="s">
        <v>6</v>
      </c>
      <c r="B113" s="20">
        <v>642418266.51454711</v>
      </c>
      <c r="C113" s="21">
        <v>741269464.30820322</v>
      </c>
      <c r="D113" s="21">
        <v>908895853.76288688</v>
      </c>
      <c r="E113" s="21">
        <v>846127774.31591749</v>
      </c>
      <c r="F113" s="21">
        <v>889957314.49207091</v>
      </c>
      <c r="G113" s="21">
        <v>703494772.33062077</v>
      </c>
      <c r="H113" s="21">
        <v>739586633.3372972</v>
      </c>
      <c r="I113" s="21">
        <v>777391762.2094878</v>
      </c>
      <c r="J113" s="21">
        <v>817002146.32749796</v>
      </c>
      <c r="K113" s="21">
        <v>858690850.1906321</v>
      </c>
      <c r="L113" s="21">
        <v>902366164.8445555</v>
      </c>
      <c r="M113" s="22">
        <v>948097323.36724532</v>
      </c>
      <c r="O113" s="13" t="s">
        <v>6</v>
      </c>
      <c r="P113" s="20">
        <v>642418266.51454711</v>
      </c>
      <c r="Q113" s="21">
        <v>741269464.30820322</v>
      </c>
      <c r="R113" s="21">
        <v>908895853.76288688</v>
      </c>
      <c r="S113" s="21">
        <v>742170856.61716783</v>
      </c>
      <c r="T113" s="21">
        <v>780001866.2324127</v>
      </c>
      <c r="U113" s="21">
        <v>627757840.0880276</v>
      </c>
      <c r="V113" s="21">
        <v>659891844.67233968</v>
      </c>
      <c r="W113" s="21">
        <v>693565376.75555146</v>
      </c>
      <c r="X113" s="21">
        <v>728976884.82516563</v>
      </c>
      <c r="Y113" s="21">
        <v>766148810.00804722</v>
      </c>
      <c r="Z113" s="21">
        <v>805071749.91950095</v>
      </c>
      <c r="AA113" s="22">
        <v>845825486.38113475</v>
      </c>
    </row>
    <row r="114" spans="1:27" x14ac:dyDescent="0.35">
      <c r="A114" s="33" t="s">
        <v>14</v>
      </c>
      <c r="B114" s="3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5"/>
      <c r="O114" s="33" t="s">
        <v>14</v>
      </c>
      <c r="P114" s="3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5"/>
    </row>
    <row r="115" spans="1:27" x14ac:dyDescent="0.35">
      <c r="A115" s="13" t="s">
        <v>15</v>
      </c>
      <c r="B115" s="20">
        <v>473027855</v>
      </c>
      <c r="C115" s="21">
        <v>526747454</v>
      </c>
      <c r="D115" s="21">
        <v>577750590</v>
      </c>
      <c r="E115" s="21">
        <v>440405423.08122164</v>
      </c>
      <c r="F115" s="21">
        <v>458849899.16027904</v>
      </c>
      <c r="G115" s="21">
        <v>361857845.41867369</v>
      </c>
      <c r="H115" s="21">
        <v>377025591.47935987</v>
      </c>
      <c r="I115" s="21">
        <v>392689415.75115013</v>
      </c>
      <c r="J115" s="21">
        <v>408973842.88899338</v>
      </c>
      <c r="K115" s="21">
        <v>425845957.21532267</v>
      </c>
      <c r="L115" s="21">
        <v>442803874.62512159</v>
      </c>
      <c r="M115" s="22">
        <v>460205661.15492857</v>
      </c>
      <c r="O115" s="13" t="s">
        <v>15</v>
      </c>
      <c r="P115" s="20">
        <v>473027855</v>
      </c>
      <c r="Q115" s="21">
        <v>526747454</v>
      </c>
      <c r="R115" s="21">
        <v>577750590</v>
      </c>
      <c r="S115" s="21">
        <v>489581945.62956226</v>
      </c>
      <c r="T115" s="21">
        <v>505796380.6931619</v>
      </c>
      <c r="U115" s="21">
        <v>412267461.59267098</v>
      </c>
      <c r="V115" s="21">
        <v>427349258.57457149</v>
      </c>
      <c r="W115" s="21">
        <v>443085893.72654957</v>
      </c>
      <c r="X115" s="21">
        <v>459762093.16743636</v>
      </c>
      <c r="Y115" s="21">
        <v>476392863.76764739</v>
      </c>
      <c r="Z115" s="21">
        <v>493607591.0166629</v>
      </c>
      <c r="AA115" s="22">
        <v>511357154.52589422</v>
      </c>
    </row>
    <row r="116" spans="1:27" ht="15" thickBot="1" x14ac:dyDescent="0.4">
      <c r="A116" s="35" t="s">
        <v>16</v>
      </c>
      <c r="B116" s="36">
        <v>0.83303534063446039</v>
      </c>
      <c r="C116" s="36">
        <v>0.81854168145483741</v>
      </c>
      <c r="D116" s="36">
        <v>0.80230888254974375</v>
      </c>
      <c r="E116" s="36">
        <v>0.74419700221373952</v>
      </c>
      <c r="F116" s="36">
        <v>0.73752252164044885</v>
      </c>
      <c r="G116" s="36">
        <v>0.61934882307290717</v>
      </c>
      <c r="H116" s="36">
        <v>0.61383605993602797</v>
      </c>
      <c r="I116" s="36">
        <v>0.6083650589880063</v>
      </c>
      <c r="J116" s="36">
        <v>0.60298837905017588</v>
      </c>
      <c r="K116" s="36">
        <v>0.59790441856815246</v>
      </c>
      <c r="L116" s="36">
        <v>0.59228482374721425</v>
      </c>
      <c r="M116" s="37">
        <v>0.58672019592669478</v>
      </c>
      <c r="O116" s="35" t="s">
        <v>16</v>
      </c>
      <c r="P116" s="36">
        <v>0.83303534063446039</v>
      </c>
      <c r="Q116" s="36">
        <v>0.81854168145483741</v>
      </c>
      <c r="R116" s="36">
        <v>0.80230888254974375</v>
      </c>
      <c r="S116" s="36">
        <v>0.71160175542189275</v>
      </c>
      <c r="T116" s="36">
        <v>0.70347453931837101</v>
      </c>
      <c r="U116" s="36">
        <v>0.6055861519533603</v>
      </c>
      <c r="V116" s="36">
        <v>0.60018726572128145</v>
      </c>
      <c r="W116" s="36">
        <v>0.59493049969662337</v>
      </c>
      <c r="X116" s="36">
        <v>0.59005274159959564</v>
      </c>
      <c r="Y116" s="36">
        <v>0.5845110604268976</v>
      </c>
      <c r="Z116" s="36">
        <v>0.57902569001005588</v>
      </c>
      <c r="AA116" s="37">
        <v>0.57358320238935501</v>
      </c>
    </row>
    <row r="117" spans="1:27" x14ac:dyDescent="0.35">
      <c r="A117" s="33" t="s">
        <v>17</v>
      </c>
      <c r="B117" s="3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5"/>
      <c r="O117" s="33" t="s">
        <v>17</v>
      </c>
      <c r="P117" s="3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5"/>
    </row>
    <row r="118" spans="1:27" x14ac:dyDescent="0.35">
      <c r="A118" s="38" t="s">
        <v>18</v>
      </c>
      <c r="B118" s="39">
        <v>459209730.76445472</v>
      </c>
      <c r="C118" s="18">
        <v>464848840.4144547</v>
      </c>
      <c r="D118" s="18">
        <v>449805246.16488707</v>
      </c>
      <c r="E118" s="18">
        <v>412029540.7011342</v>
      </c>
      <c r="F118" s="18">
        <v>285691375.26889074</v>
      </c>
      <c r="G118" s="18">
        <v>150773080.16272724</v>
      </c>
      <c r="H118" s="18">
        <v>96793044.321148396</v>
      </c>
      <c r="I118" s="18">
        <v>35602668.988709331</v>
      </c>
      <c r="J118" s="18">
        <v>-33275045.383155525</v>
      </c>
      <c r="K118" s="18">
        <v>-110353908.41973805</v>
      </c>
      <c r="L118" s="18">
        <v>-195897846.52249259</v>
      </c>
      <c r="M118" s="19">
        <v>-290835022.74749678</v>
      </c>
      <c r="O118" s="38" t="s">
        <v>18</v>
      </c>
      <c r="P118" s="39">
        <v>459209730.76445472</v>
      </c>
      <c r="Q118" s="18">
        <v>464848840.4144547</v>
      </c>
      <c r="R118" s="18">
        <v>449805246.16488707</v>
      </c>
      <c r="S118" s="18">
        <v>412029540.7011342</v>
      </c>
      <c r="T118" s="18">
        <v>298062862.84271806</v>
      </c>
      <c r="U118" s="18">
        <v>174907185.03046736</v>
      </c>
      <c r="V118" s="18">
        <v>74817831.074416846</v>
      </c>
      <c r="W118" s="18">
        <v>-33863219.8714315</v>
      </c>
      <c r="X118" s="18">
        <v>-151630440.29847309</v>
      </c>
      <c r="Y118" s="18">
        <v>-278864201.49372125</v>
      </c>
      <c r="Z118" s="18">
        <v>-416658379.47425044</v>
      </c>
      <c r="AA118" s="19">
        <v>-565651621.25912356</v>
      </c>
    </row>
    <row r="119" spans="1:27" x14ac:dyDescent="0.35">
      <c r="A119" s="13" t="s">
        <v>19</v>
      </c>
      <c r="B119" s="40">
        <v>42139109.649999976</v>
      </c>
      <c r="C119" s="41">
        <v>24456405.750432372</v>
      </c>
      <c r="D119" s="41">
        <v>5224294.5362471342</v>
      </c>
      <c r="E119" s="41">
        <v>2844241.7831403613</v>
      </c>
      <c r="F119" s="41">
        <v>-2135442.4401382208</v>
      </c>
      <c r="G119" s="41">
        <v>-53980035.841578841</v>
      </c>
      <c r="H119" s="41">
        <v>-61190375.332439065</v>
      </c>
      <c r="I119" s="41">
        <v>-68877714.371864855</v>
      </c>
      <c r="J119" s="41">
        <v>-77078863.03658253</v>
      </c>
      <c r="K119" s="41">
        <v>-85543938.102754533</v>
      </c>
      <c r="L119" s="41">
        <v>-94937176.225004196</v>
      </c>
      <c r="M119" s="42">
        <v>-104840922.34869754</v>
      </c>
      <c r="O119" s="13" t="s">
        <v>19</v>
      </c>
      <c r="P119" s="40">
        <v>42139109.649999976</v>
      </c>
      <c r="Q119" s="41">
        <v>24456405.750432372</v>
      </c>
      <c r="R119" s="41">
        <v>5224294.5362471342</v>
      </c>
      <c r="S119" s="41">
        <v>-44193073.245918036</v>
      </c>
      <c r="T119" s="41">
        <v>-52036027.910914242</v>
      </c>
      <c r="U119" s="41">
        <v>-100089353.95605052</v>
      </c>
      <c r="V119" s="41">
        <v>-108681050.94584835</v>
      </c>
      <c r="W119" s="41">
        <v>-117767220.42704159</v>
      </c>
      <c r="X119" s="41">
        <v>-127233761.19524813</v>
      </c>
      <c r="Y119" s="41">
        <v>-137794177.98052919</v>
      </c>
      <c r="Z119" s="41">
        <v>-148993241.78487319</v>
      </c>
      <c r="AA119" s="42">
        <v>-160833005.38739902</v>
      </c>
    </row>
    <row r="120" spans="1:27" x14ac:dyDescent="0.35">
      <c r="A120" s="13" t="s">
        <v>20</v>
      </c>
      <c r="B120" s="40">
        <v>-36500000</v>
      </c>
      <c r="C120" s="41">
        <v>-39500000</v>
      </c>
      <c r="D120" s="41">
        <v>-43000000</v>
      </c>
      <c r="E120" s="41">
        <v>-129182407.21538386</v>
      </c>
      <c r="F120" s="41">
        <v>-132782852.6660253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2">
        <v>0</v>
      </c>
      <c r="O120" s="13" t="s">
        <v>20</v>
      </c>
      <c r="P120" s="40">
        <v>-36500000</v>
      </c>
      <c r="Q120" s="41">
        <v>-39500000</v>
      </c>
      <c r="R120" s="41">
        <v>-43000000</v>
      </c>
      <c r="S120" s="41">
        <v>-69773604.612498119</v>
      </c>
      <c r="T120" s="41">
        <v>-71119649.901336461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  <c r="Z120" s="41">
        <v>0</v>
      </c>
      <c r="AA120" s="42">
        <v>0</v>
      </c>
    </row>
    <row r="121" spans="1:27" ht="15" thickBot="1" x14ac:dyDescent="0.4">
      <c r="A121" s="35" t="s">
        <v>21</v>
      </c>
      <c r="B121" s="43">
        <v>464848840.4144547</v>
      </c>
      <c r="C121" s="44">
        <v>449805246.16488707</v>
      </c>
      <c r="D121" s="44">
        <v>412029540.7011342</v>
      </c>
      <c r="E121" s="44">
        <v>285691375.26889074</v>
      </c>
      <c r="F121" s="44">
        <v>150773080.16272724</v>
      </c>
      <c r="G121" s="44">
        <v>96793044.321148396</v>
      </c>
      <c r="H121" s="45">
        <v>35602668.988709331</v>
      </c>
      <c r="I121" s="44">
        <v>-33275045.383155525</v>
      </c>
      <c r="J121" s="44">
        <v>-110353908.41973805</v>
      </c>
      <c r="K121" s="46">
        <v>-195897846.52249259</v>
      </c>
      <c r="L121" s="44">
        <v>-290835022.74749678</v>
      </c>
      <c r="M121" s="47">
        <v>-395675945.09619433</v>
      </c>
      <c r="O121" s="35" t="s">
        <v>21</v>
      </c>
      <c r="P121" s="43">
        <v>464848840.4144547</v>
      </c>
      <c r="Q121" s="44">
        <v>449805246.16488707</v>
      </c>
      <c r="R121" s="44">
        <v>412029540.7011342</v>
      </c>
      <c r="S121" s="44">
        <v>298062862.84271806</v>
      </c>
      <c r="T121" s="44">
        <v>174907185.03046736</v>
      </c>
      <c r="U121" s="44">
        <v>74817831.074416846</v>
      </c>
      <c r="V121" s="45">
        <v>-33863219.8714315</v>
      </c>
      <c r="W121" s="44">
        <v>-151630440.29847309</v>
      </c>
      <c r="X121" s="44">
        <v>-278864201.49372125</v>
      </c>
      <c r="Y121" s="46">
        <v>-416658379.47425044</v>
      </c>
      <c r="Z121" s="44">
        <v>-565651621.25912356</v>
      </c>
      <c r="AA121" s="47">
        <v>-726484626.64652252</v>
      </c>
    </row>
    <row r="125" spans="1:27" ht="24" thickBot="1" x14ac:dyDescent="0.6">
      <c r="A125" s="49" t="s">
        <v>58</v>
      </c>
      <c r="O125" s="49" t="s">
        <v>61</v>
      </c>
    </row>
    <row r="126" spans="1:27" x14ac:dyDescent="0.35">
      <c r="A126" s="50"/>
      <c r="B126" s="51"/>
      <c r="C126" s="51"/>
      <c r="D126" s="51"/>
      <c r="E126" s="80" t="s">
        <v>44</v>
      </c>
      <c r="F126" s="81" t="s">
        <v>45</v>
      </c>
      <c r="I126" s="50" t="s">
        <v>46</v>
      </c>
      <c r="J126" s="87" t="s">
        <v>47</v>
      </c>
      <c r="K126" s="87" t="s">
        <v>66</v>
      </c>
      <c r="O126" s="50"/>
      <c r="P126" s="51"/>
      <c r="Q126" s="51"/>
      <c r="R126" s="51"/>
      <c r="S126" s="80" t="s">
        <v>44</v>
      </c>
      <c r="T126" s="81" t="s">
        <v>45</v>
      </c>
      <c r="W126" s="50" t="s">
        <v>46</v>
      </c>
      <c r="X126" s="87" t="s">
        <v>47</v>
      </c>
    </row>
    <row r="127" spans="1:27" x14ac:dyDescent="0.35">
      <c r="A127" s="52" t="s">
        <v>51</v>
      </c>
      <c r="E127" s="57">
        <f>(E155-'No ARPA State Subsidies'!$E$32)/(E148-'No ARPA State Subsidies'!$E$25)</f>
        <v>3127.170061235161</v>
      </c>
      <c r="F127" s="53">
        <f>(E155-'No ARPA State Subsidies'!$E$32)</f>
        <v>191102998.38114047</v>
      </c>
      <c r="I127" s="52" t="s">
        <v>48</v>
      </c>
      <c r="J127" s="53">
        <f>F129-K127</f>
        <v>-106765636.03186311</v>
      </c>
      <c r="K127" s="53">
        <v>-22662737.376399666</v>
      </c>
      <c r="O127" s="52" t="s">
        <v>41</v>
      </c>
      <c r="S127" s="57">
        <f>(S155-'No ARPA State Subsidies'!$E$32)/(S148-'No ARPA State Subsidies'!$E$25)</f>
        <v>2107.0602863965628</v>
      </c>
      <c r="T127" s="53">
        <f>(S155-'No ARPA State Subsidies'!$E$32)</f>
        <v>100598713.89945853</v>
      </c>
      <c r="W127" s="52" t="s">
        <v>48</v>
      </c>
      <c r="X127" s="53">
        <f>T129</f>
        <v>-102221027.5090341</v>
      </c>
    </row>
    <row r="128" spans="1:27" ht="15" thickBot="1" x14ac:dyDescent="0.4">
      <c r="A128" s="52" t="s">
        <v>52</v>
      </c>
      <c r="E128" s="57">
        <f>('No ARPA State Subsidies'!$E$20-E143)/(E148-'No ARPA State Subsidies'!$E$25)</f>
        <v>-1467.9185583794754</v>
      </c>
      <c r="F128" s="53">
        <f>('No ARPA State Subsidies'!$E$20-E143)</f>
        <v>-89705271.025407076</v>
      </c>
      <c r="I128" s="67" t="s">
        <v>49</v>
      </c>
      <c r="J128" s="90">
        <v>0</v>
      </c>
      <c r="K128" s="98"/>
      <c r="O128" s="52" t="s">
        <v>42</v>
      </c>
      <c r="S128" s="57">
        <f>('No ARPA State Subsidies'!$E$20-S143)/(S148-'No ARPA State Subsidies'!$E$25)</f>
        <v>745.34492585150906</v>
      </c>
      <c r="T128" s="53">
        <f>('No ARPA State Subsidies'!$E$20-S143)</f>
        <v>35585474.90844655</v>
      </c>
      <c r="W128" s="67" t="s">
        <v>49</v>
      </c>
      <c r="X128" s="90">
        <v>0</v>
      </c>
    </row>
    <row r="129" spans="1:27" x14ac:dyDescent="0.35">
      <c r="A129" s="61" t="s">
        <v>67</v>
      </c>
      <c r="B129" s="59"/>
      <c r="C129" s="59"/>
      <c r="D129" s="59"/>
      <c r="E129" s="60">
        <f>E160/(E148-'No ARPA State Subsidies'!$E$25)</f>
        <v>-2117.9392151108586</v>
      </c>
      <c r="F129" s="62">
        <f>E160</f>
        <v>-129428373.40826277</v>
      </c>
      <c r="O129" s="61" t="s">
        <v>43</v>
      </c>
      <c r="P129" s="59"/>
      <c r="Q129" s="59"/>
      <c r="R129" s="59"/>
      <c r="S129" s="60">
        <f>S160/(S148-'No ARPA State Subsidies'!$E$25)</f>
        <v>-2141.0399710894876</v>
      </c>
      <c r="T129" s="62">
        <f>S160</f>
        <v>-102221027.5090341</v>
      </c>
    </row>
    <row r="130" spans="1:27" ht="15" thickBot="1" x14ac:dyDescent="0.4">
      <c r="A130" s="54" t="s">
        <v>23</v>
      </c>
      <c r="B130" s="55"/>
      <c r="C130" s="55"/>
      <c r="D130" s="55"/>
      <c r="E130" s="75">
        <f>SUM(E127:E129)</f>
        <v>-458.68771225517298</v>
      </c>
      <c r="F130" s="56">
        <f>SUM(F127:F129)</f>
        <v>-28030646.05252938</v>
      </c>
      <c r="O130" s="54" t="s">
        <v>23</v>
      </c>
      <c r="P130" s="55"/>
      <c r="Q130" s="55"/>
      <c r="R130" s="55"/>
      <c r="S130" s="75">
        <f>SUM(S127:S129)</f>
        <v>711.36524115858401</v>
      </c>
      <c r="T130" s="56">
        <f>SUM(T127:T129)</f>
        <v>33963161.298870981</v>
      </c>
    </row>
    <row r="131" spans="1:27" x14ac:dyDescent="0.35">
      <c r="A131" s="58"/>
      <c r="O131" s="58"/>
    </row>
    <row r="132" spans="1:27" ht="15" thickBot="1" x14ac:dyDescent="0.4"/>
    <row r="133" spans="1:27" ht="15" thickBot="1" x14ac:dyDescent="0.4">
      <c r="A133" s="1"/>
      <c r="B133" s="2">
        <v>2023</v>
      </c>
      <c r="C133" s="3">
        <v>2024</v>
      </c>
      <c r="D133" s="3">
        <v>2025</v>
      </c>
      <c r="E133" s="3">
        <v>2026</v>
      </c>
      <c r="F133" s="3">
        <v>2027</v>
      </c>
      <c r="G133" s="3">
        <v>2028</v>
      </c>
      <c r="H133" s="3">
        <v>2029</v>
      </c>
      <c r="I133" s="3">
        <v>2030</v>
      </c>
      <c r="J133" s="3">
        <v>2031</v>
      </c>
      <c r="K133" s="3">
        <v>2032</v>
      </c>
      <c r="L133" s="3">
        <v>2033</v>
      </c>
      <c r="M133" s="4">
        <v>2034</v>
      </c>
      <c r="O133" s="1"/>
      <c r="P133" s="2">
        <v>2023</v>
      </c>
      <c r="Q133" s="3">
        <v>2024</v>
      </c>
      <c r="R133" s="3">
        <v>2025</v>
      </c>
      <c r="S133" s="3">
        <v>2026</v>
      </c>
      <c r="T133" s="3">
        <v>2027</v>
      </c>
      <c r="U133" s="3">
        <v>2028</v>
      </c>
      <c r="V133" s="3">
        <v>2029</v>
      </c>
      <c r="W133" s="3">
        <v>2030</v>
      </c>
      <c r="X133" s="3">
        <v>2031</v>
      </c>
      <c r="Y133" s="3">
        <v>2032</v>
      </c>
      <c r="Z133" s="3">
        <v>2033</v>
      </c>
      <c r="AA133" s="4">
        <v>2034</v>
      </c>
    </row>
    <row r="134" spans="1:27" ht="15" thickBot="1" x14ac:dyDescent="0.4">
      <c r="A134" s="5" t="s">
        <v>0</v>
      </c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8"/>
      <c r="O134" s="5" t="s">
        <v>0</v>
      </c>
      <c r="P134" s="6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8"/>
    </row>
    <row r="135" spans="1:27" x14ac:dyDescent="0.35">
      <c r="A135" s="9" t="s">
        <v>1</v>
      </c>
      <c r="B135" s="10">
        <v>220159.86201667751</v>
      </c>
      <c r="C135" s="11">
        <v>252273.66816363632</v>
      </c>
      <c r="D135" s="11">
        <v>298573.88929154334</v>
      </c>
      <c r="E135" s="11">
        <v>274067.61694209365</v>
      </c>
      <c r="F135" s="11">
        <v>275226.42659560387</v>
      </c>
      <c r="G135" s="11">
        <v>219215.82239942724</v>
      </c>
      <c r="H135" s="11">
        <v>220188.95118471317</v>
      </c>
      <c r="I135" s="11">
        <v>221169.58863146324</v>
      </c>
      <c r="J135" s="11">
        <v>222154.59346266551</v>
      </c>
      <c r="K135" s="11">
        <v>223143.98512898115</v>
      </c>
      <c r="L135" s="11">
        <v>224137.78316769795</v>
      </c>
      <c r="M135" s="12">
        <v>225136.00720311463</v>
      </c>
      <c r="O135" s="9" t="s">
        <v>1</v>
      </c>
      <c r="P135" s="10">
        <v>220159.86201667751</v>
      </c>
      <c r="Q135" s="11">
        <v>252273.66816363632</v>
      </c>
      <c r="R135" s="11">
        <v>298573.88929154334</v>
      </c>
      <c r="S135" s="11">
        <v>261502.74060429123</v>
      </c>
      <c r="T135" s="11">
        <v>262608.42358724569</v>
      </c>
      <c r="U135" s="11">
        <v>215075.59413814187</v>
      </c>
      <c r="V135" s="11">
        <v>216030.3438883081</v>
      </c>
      <c r="W135" s="11">
        <v>216992.4604873076</v>
      </c>
      <c r="X135" s="11">
        <v>217958.86198598135</v>
      </c>
      <c r="Y135" s="11">
        <v>218929.5674676341</v>
      </c>
      <c r="Z135" s="11">
        <v>219904.59610056251</v>
      </c>
      <c r="AA135" s="12">
        <v>220883.96713842941</v>
      </c>
    </row>
    <row r="136" spans="1:27" x14ac:dyDescent="0.35">
      <c r="A136" s="13" t="s">
        <v>2</v>
      </c>
      <c r="B136" s="14">
        <v>158266.28713892281</v>
      </c>
      <c r="C136" s="15">
        <v>180473.92739379761</v>
      </c>
      <c r="D136" s="15">
        <v>214330.88424967931</v>
      </c>
      <c r="E136" s="15">
        <v>158273.01238895982</v>
      </c>
      <c r="F136" s="15">
        <v>158995.76885800989</v>
      </c>
      <c r="G136" s="15">
        <v>97831.426393527247</v>
      </c>
      <c r="H136" s="15">
        <v>98289.554154887635</v>
      </c>
      <c r="I136" s="15">
        <v>98727.298269249513</v>
      </c>
      <c r="J136" s="15">
        <v>99282.431552347582</v>
      </c>
      <c r="K136" s="15">
        <v>99724.597563225048</v>
      </c>
      <c r="L136" s="15">
        <v>100168.73281254784</v>
      </c>
      <c r="M136" s="16">
        <v>100614.84607055169</v>
      </c>
      <c r="O136" s="13" t="s">
        <v>2</v>
      </c>
      <c r="P136" s="14">
        <v>158266.28713892281</v>
      </c>
      <c r="Q136" s="15">
        <v>180473.92739379761</v>
      </c>
      <c r="R136" s="15">
        <v>214330.88424967931</v>
      </c>
      <c r="S136" s="15">
        <v>150630.54540155761</v>
      </c>
      <c r="T136" s="15">
        <v>150847.27107530646</v>
      </c>
      <c r="U136" s="15">
        <v>98788.777307803219</v>
      </c>
      <c r="V136" s="15">
        <v>99227.314096841495</v>
      </c>
      <c r="W136" s="15">
        <v>99669.234635634362</v>
      </c>
      <c r="X136" s="15">
        <v>100113.12331963384</v>
      </c>
      <c r="Y136" s="15">
        <v>100592.758627763</v>
      </c>
      <c r="Z136" s="15">
        <v>101191.49003700129</v>
      </c>
      <c r="AA136" s="16">
        <v>101835.45317392153</v>
      </c>
    </row>
    <row r="137" spans="1:27" x14ac:dyDescent="0.35">
      <c r="A137" s="13" t="s">
        <v>3</v>
      </c>
      <c r="B137" s="17">
        <v>675.20629974024757</v>
      </c>
      <c r="C137" s="18">
        <v>714.13668038395508</v>
      </c>
      <c r="D137" s="18">
        <v>750.71595395007682</v>
      </c>
      <c r="E137" s="18">
        <v>776.83819112885487</v>
      </c>
      <c r="F137" s="18">
        <v>800.36034513426466</v>
      </c>
      <c r="G137" s="18">
        <v>841.33963042383368</v>
      </c>
      <c r="H137" s="18">
        <v>880.94273237463619</v>
      </c>
      <c r="I137" s="18">
        <v>922.47718424926336</v>
      </c>
      <c r="J137" s="18">
        <v>965.97336136811691</v>
      </c>
      <c r="K137" s="18">
        <v>1011.5504638057974</v>
      </c>
      <c r="L137" s="18">
        <v>1059.2791650249089</v>
      </c>
      <c r="M137" s="19">
        <v>1109.2212998364037</v>
      </c>
      <c r="O137" s="13" t="s">
        <v>3</v>
      </c>
      <c r="P137" s="17">
        <v>683.86974268403344</v>
      </c>
      <c r="Q137" s="18">
        <v>723.28899549872528</v>
      </c>
      <c r="R137" s="18">
        <v>760.3447646602782</v>
      </c>
      <c r="S137" s="18">
        <v>756.64022002334934</v>
      </c>
      <c r="T137" s="18">
        <v>775.64860142773466</v>
      </c>
      <c r="U137" s="18">
        <v>802.68138777559261</v>
      </c>
      <c r="V137" s="18">
        <v>842.00640221103765</v>
      </c>
      <c r="W137" s="18">
        <v>883.1650310556787</v>
      </c>
      <c r="X137" s="18">
        <v>926.29714183579665</v>
      </c>
      <c r="Y137" s="18">
        <v>971.29399507739583</v>
      </c>
      <c r="Z137" s="18">
        <v>1018.2680179195974</v>
      </c>
      <c r="AA137" s="19">
        <v>1067.5501963454715</v>
      </c>
    </row>
    <row r="138" spans="1:27" x14ac:dyDescent="0.35">
      <c r="A138" s="13" t="s">
        <v>4</v>
      </c>
      <c r="B138" s="17">
        <v>573.68859187091505</v>
      </c>
      <c r="C138" s="18">
        <v>585.47147962492443</v>
      </c>
      <c r="D138" s="18">
        <v>606.2519560049119</v>
      </c>
      <c r="E138" s="18">
        <v>701.09500607977316</v>
      </c>
      <c r="F138" s="18">
        <v>729.91207016563851</v>
      </c>
      <c r="G138" s="18">
        <v>762.25053515404761</v>
      </c>
      <c r="H138" s="18">
        <v>793.9539309828433</v>
      </c>
      <c r="I138" s="18">
        <v>827.07490209506648</v>
      </c>
      <c r="J138" s="18">
        <v>860.84800845747748</v>
      </c>
      <c r="K138" s="18">
        <v>896.60839532327509</v>
      </c>
      <c r="L138" s="18">
        <v>933.75654174725071</v>
      </c>
      <c r="M138" s="19">
        <v>972.3038358402805</v>
      </c>
      <c r="O138" s="13" t="s">
        <v>4</v>
      </c>
      <c r="P138" s="17">
        <v>573.68859187091505</v>
      </c>
      <c r="Q138" s="18">
        <v>585.47147962492443</v>
      </c>
      <c r="R138" s="18">
        <v>606.2519560049119</v>
      </c>
      <c r="S138" s="18">
        <v>751.35507176412875</v>
      </c>
      <c r="T138" s="18">
        <v>786.1448130059581</v>
      </c>
      <c r="U138" s="18">
        <v>794.43817175896504</v>
      </c>
      <c r="V138" s="18">
        <v>829.21603418577149</v>
      </c>
      <c r="W138" s="18">
        <v>865.29892908863019</v>
      </c>
      <c r="X138" s="18">
        <v>902.7983634596435</v>
      </c>
      <c r="Y138" s="18">
        <v>941.3447598785159</v>
      </c>
      <c r="Z138" s="18">
        <v>980.43710155456904</v>
      </c>
      <c r="AA138" s="19">
        <v>1020.1465083536515</v>
      </c>
    </row>
    <row r="139" spans="1:27" x14ac:dyDescent="0.35">
      <c r="A139" s="13" t="s">
        <v>5</v>
      </c>
      <c r="B139" s="20">
        <v>1783839909.4032516</v>
      </c>
      <c r="C139" s="21">
        <v>2161894559.1679525</v>
      </c>
      <c r="D139" s="21">
        <v>2689730185.489027</v>
      </c>
      <c r="E139" s="21">
        <v>2554874301.5075035</v>
      </c>
      <c r="F139" s="21">
        <v>2643363813.3615346</v>
      </c>
      <c r="G139" s="21">
        <v>2213219508.0070906</v>
      </c>
      <c r="H139" s="21">
        <v>2327686275.5443993</v>
      </c>
      <c r="I139" s="21">
        <v>2448286792.3478413</v>
      </c>
      <c r="J139" s="21">
        <v>2575145032.6859818</v>
      </c>
      <c r="K139" s="21">
        <v>2708656819.8323383</v>
      </c>
      <c r="L139" s="21">
        <v>2849093805.6529584</v>
      </c>
      <c r="M139" s="22">
        <v>2996707854.5978007</v>
      </c>
      <c r="O139" s="13" t="s">
        <v>5</v>
      </c>
      <c r="P139" s="20">
        <v>1806728018.2403708</v>
      </c>
      <c r="Q139" s="21">
        <v>2189601216.4422631</v>
      </c>
      <c r="R139" s="21">
        <v>2724229123.0449901</v>
      </c>
      <c r="S139" s="21">
        <v>2374361894.2504773</v>
      </c>
      <c r="T139" s="21">
        <v>2444302277.7430711</v>
      </c>
      <c r="U139" s="21">
        <v>2071646116.553566</v>
      </c>
      <c r="V139" s="21">
        <v>2182787191.5096903</v>
      </c>
      <c r="W139" s="21">
        <v>2299681837.2614536</v>
      </c>
      <c r="X139" s="21">
        <v>2422736050.7447686</v>
      </c>
      <c r="Y139" s="21">
        <v>2551739690.7144551</v>
      </c>
      <c r="Z139" s="21">
        <v>2687061806.4327531</v>
      </c>
      <c r="AA139" s="22">
        <v>2829656669.8583641</v>
      </c>
    </row>
    <row r="140" spans="1:27" x14ac:dyDescent="0.35">
      <c r="A140" s="13" t="s">
        <v>6</v>
      </c>
      <c r="B140" s="20">
        <v>1089546760.9123983</v>
      </c>
      <c r="C140" s="21">
        <v>1267948047.6596146</v>
      </c>
      <c r="D140" s="21">
        <v>1559262213.7035654</v>
      </c>
      <c r="E140" s="21">
        <v>1331573022.9972215</v>
      </c>
      <c r="F140" s="21">
        <v>1392635169.5367284</v>
      </c>
      <c r="G140" s="21">
        <v>894864685.48019958</v>
      </c>
      <c r="H140" s="21">
        <v>936448534.74988914</v>
      </c>
      <c r="I140" s="21">
        <v>979858446.60179961</v>
      </c>
      <c r="J140" s="21">
        <v>1025605001.7198508</v>
      </c>
      <c r="K140" s="21">
        <v>1072966936.7450712</v>
      </c>
      <c r="L140" s="21">
        <v>1122398514.5069883</v>
      </c>
      <c r="M140" s="22">
        <v>1173938409.3225214</v>
      </c>
      <c r="O140" s="13" t="s">
        <v>6</v>
      </c>
      <c r="P140" s="20">
        <v>1089546760.9123983</v>
      </c>
      <c r="Q140" s="21">
        <v>1267948047.6596146</v>
      </c>
      <c r="R140" s="21">
        <v>1559262213.7035654</v>
      </c>
      <c r="S140" s="21">
        <v>1358124291.0006862</v>
      </c>
      <c r="T140" s="21">
        <v>1423053596.5434706</v>
      </c>
      <c r="U140" s="21">
        <v>941778907.61657667</v>
      </c>
      <c r="V140" s="21">
        <v>987370558.53946555</v>
      </c>
      <c r="W140" s="21">
        <v>1034924183.9195738</v>
      </c>
      <c r="X140" s="21">
        <v>1084583566.7255869</v>
      </c>
      <c r="Y140" s="21">
        <v>1136309594.5916288</v>
      </c>
      <c r="Z140" s="21">
        <v>1190542694.3263872</v>
      </c>
      <c r="AA140" s="22">
        <v>1246644983.783854</v>
      </c>
    </row>
    <row r="141" spans="1:27" x14ac:dyDescent="0.35">
      <c r="A141" s="5" t="s">
        <v>7</v>
      </c>
      <c r="B141" s="23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5"/>
      <c r="O141" s="5" t="s">
        <v>7</v>
      </c>
      <c r="P141" s="23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5"/>
    </row>
    <row r="142" spans="1:27" x14ac:dyDescent="0.35">
      <c r="A142" s="13" t="s">
        <v>8</v>
      </c>
      <c r="B142" s="20">
        <v>18500</v>
      </c>
      <c r="C142" s="21">
        <v>20000</v>
      </c>
      <c r="D142" s="21">
        <v>21000</v>
      </c>
      <c r="E142" s="21">
        <v>22000</v>
      </c>
      <c r="F142" s="21">
        <v>23000</v>
      </c>
      <c r="G142" s="21">
        <v>24000</v>
      </c>
      <c r="H142" s="21">
        <v>25000</v>
      </c>
      <c r="I142" s="21">
        <v>26000</v>
      </c>
      <c r="J142" s="21">
        <v>27000</v>
      </c>
      <c r="K142" s="21">
        <v>28000</v>
      </c>
      <c r="L142" s="21">
        <v>29000</v>
      </c>
      <c r="M142" s="22">
        <v>30000</v>
      </c>
      <c r="O142" s="13" t="s">
        <v>8</v>
      </c>
      <c r="P142" s="20">
        <v>18500</v>
      </c>
      <c r="Q142" s="21">
        <v>20000</v>
      </c>
      <c r="R142" s="21">
        <v>21000</v>
      </c>
      <c r="S142" s="21">
        <v>30000</v>
      </c>
      <c r="T142" s="21">
        <v>31000</v>
      </c>
      <c r="U142" s="21">
        <v>32000</v>
      </c>
      <c r="V142" s="21">
        <v>33000</v>
      </c>
      <c r="W142" s="21">
        <v>34000</v>
      </c>
      <c r="X142" s="21">
        <v>35000</v>
      </c>
      <c r="Y142" s="21">
        <v>36000</v>
      </c>
      <c r="Z142" s="21">
        <v>37000</v>
      </c>
      <c r="AA142" s="22">
        <v>38000</v>
      </c>
    </row>
    <row r="143" spans="1:27" x14ac:dyDescent="0.35">
      <c r="A143" s="13" t="s">
        <v>9</v>
      </c>
      <c r="B143" s="20">
        <v>567836479.35000002</v>
      </c>
      <c r="C143" s="21">
        <v>643519402.7795676</v>
      </c>
      <c r="D143" s="21">
        <v>720109925.94760287</v>
      </c>
      <c r="E143" s="21">
        <v>712024156.10073292</v>
      </c>
      <c r="F143" s="21">
        <v>744103664.95517612</v>
      </c>
      <c r="G143" s="21">
        <v>681244465.15392327</v>
      </c>
      <c r="H143" s="21">
        <v>712518363.07809508</v>
      </c>
      <c r="I143" s="21">
        <v>745283786.16879106</v>
      </c>
      <c r="J143" s="21">
        <v>779726692.18910897</v>
      </c>
      <c r="K143" s="21">
        <v>815591599.76282477</v>
      </c>
      <c r="L143" s="21">
        <v>853069472.07098961</v>
      </c>
      <c r="M143" s="22">
        <v>892130765.64381039</v>
      </c>
      <c r="O143" s="13" t="s">
        <v>9</v>
      </c>
      <c r="P143" s="20">
        <v>567836479.35000002</v>
      </c>
      <c r="Q143" s="21">
        <v>643519402.7795676</v>
      </c>
      <c r="R143" s="21">
        <v>720109925.94760287</v>
      </c>
      <c r="S143" s="21">
        <v>586733410.1668793</v>
      </c>
      <c r="T143" s="21">
        <v>616837973.17465162</v>
      </c>
      <c r="U143" s="21">
        <v>577988461.32234812</v>
      </c>
      <c r="V143" s="21">
        <v>607622562.87702429</v>
      </c>
      <c r="W143" s="21">
        <v>638554359.30275691</v>
      </c>
      <c r="X143" s="21">
        <v>670960843.09623599</v>
      </c>
      <c r="Y143" s="21">
        <v>704575840.39474905</v>
      </c>
      <c r="Z143" s="21">
        <v>739577843.80610812</v>
      </c>
      <c r="AA143" s="22">
        <v>775924736.17827821</v>
      </c>
    </row>
    <row r="144" spans="1:27" x14ac:dyDescent="0.35">
      <c r="A144" s="13" t="s">
        <v>10</v>
      </c>
      <c r="B144" s="26">
        <v>0.01</v>
      </c>
      <c r="C144" s="27">
        <v>0.01</v>
      </c>
      <c r="D144" s="27">
        <v>0.01</v>
      </c>
      <c r="E144" s="27">
        <v>0.01</v>
      </c>
      <c r="F144" s="27">
        <v>0.01</v>
      </c>
      <c r="G144" s="27">
        <v>0.01</v>
      </c>
      <c r="H144" s="27">
        <v>0.01</v>
      </c>
      <c r="I144" s="27">
        <v>0.01</v>
      </c>
      <c r="J144" s="27">
        <v>0.01</v>
      </c>
      <c r="K144" s="27">
        <v>0.01</v>
      </c>
      <c r="L144" s="27">
        <v>0.01</v>
      </c>
      <c r="M144" s="28">
        <v>0.01</v>
      </c>
      <c r="O144" s="13" t="s">
        <v>10</v>
      </c>
      <c r="P144" s="26">
        <v>0.01</v>
      </c>
      <c r="Q144" s="27">
        <v>0.01</v>
      </c>
      <c r="R144" s="27">
        <v>0.01</v>
      </c>
      <c r="S144" s="27">
        <v>0.01</v>
      </c>
      <c r="T144" s="27">
        <v>0.01</v>
      </c>
      <c r="U144" s="27">
        <v>0.01</v>
      </c>
      <c r="V144" s="27">
        <v>0.01</v>
      </c>
      <c r="W144" s="27">
        <v>0.01</v>
      </c>
      <c r="X144" s="27">
        <v>0.01</v>
      </c>
      <c r="Y144" s="27">
        <v>0.01</v>
      </c>
      <c r="Z144" s="27">
        <v>0.01</v>
      </c>
      <c r="AA144" s="28">
        <v>0.01</v>
      </c>
    </row>
    <row r="145" spans="1:27" x14ac:dyDescent="0.35">
      <c r="A145" s="13" t="s">
        <v>11</v>
      </c>
      <c r="B145" s="20">
        <v>136947734</v>
      </c>
      <c r="C145" s="21">
        <v>141228354.53</v>
      </c>
      <c r="D145" s="21">
        <v>147583630.48384997</v>
      </c>
      <c r="E145" s="21">
        <v>154224893.85562322</v>
      </c>
      <c r="F145" s="21">
        <v>161165014.07912627</v>
      </c>
      <c r="G145" s="21">
        <v>168417439.71268696</v>
      </c>
      <c r="H145" s="21">
        <v>175996224.49975786</v>
      </c>
      <c r="I145" s="21">
        <v>183916054.60224694</v>
      </c>
      <c r="J145" s="21">
        <v>192192277.05934805</v>
      </c>
      <c r="K145" s="21">
        <v>200840929.52701867</v>
      </c>
      <c r="L145" s="21">
        <v>209878771.3557345</v>
      </c>
      <c r="M145" s="22">
        <v>219323316.06674251</v>
      </c>
      <c r="O145" s="13" t="s">
        <v>11</v>
      </c>
      <c r="P145" s="20">
        <v>136947734</v>
      </c>
      <c r="Q145" s="21">
        <v>141228354.53</v>
      </c>
      <c r="R145" s="21">
        <v>147583630.48384997</v>
      </c>
      <c r="S145" s="21">
        <v>154224893.85562322</v>
      </c>
      <c r="T145" s="21">
        <v>161165014.07912627</v>
      </c>
      <c r="U145" s="21">
        <v>168417439.71268696</v>
      </c>
      <c r="V145" s="21">
        <v>175996224.49975786</v>
      </c>
      <c r="W145" s="21">
        <v>183916054.60224694</v>
      </c>
      <c r="X145" s="21">
        <v>192192277.05934805</v>
      </c>
      <c r="Y145" s="21">
        <v>200840929.52701867</v>
      </c>
      <c r="Z145" s="21">
        <v>209878771.3557345</v>
      </c>
      <c r="AA145" s="22">
        <v>219323316.06674251</v>
      </c>
    </row>
    <row r="146" spans="1:27" x14ac:dyDescent="0.35">
      <c r="A146" s="13" t="s">
        <v>12</v>
      </c>
      <c r="B146" s="29">
        <v>0.48312062571961167</v>
      </c>
      <c r="C146" s="30">
        <v>0.49253731343283591</v>
      </c>
      <c r="D146" s="30">
        <v>0.49532971838376749</v>
      </c>
      <c r="E146" s="30">
        <v>0.49448400812155391</v>
      </c>
      <c r="F146" s="30">
        <v>0.49008257311129905</v>
      </c>
      <c r="G146" s="30">
        <v>0.49587588486429085</v>
      </c>
      <c r="H146" s="30">
        <v>0.49175993010039176</v>
      </c>
      <c r="I146" s="30">
        <v>0.48770764526584859</v>
      </c>
      <c r="J146" s="30">
        <v>0.48379469919145562</v>
      </c>
      <c r="K146" s="30">
        <v>0.47981327750262381</v>
      </c>
      <c r="L146" s="30">
        <v>0.47584414701194533</v>
      </c>
      <c r="M146" s="31">
        <v>0.47183446572596599</v>
      </c>
      <c r="O146" s="13" t="s">
        <v>12</v>
      </c>
      <c r="P146" s="29">
        <v>0.48312062571961167</v>
      </c>
      <c r="Q146" s="30">
        <v>0.49253731343283591</v>
      </c>
      <c r="R146" s="30">
        <v>0.49532971838376749</v>
      </c>
      <c r="S146" s="30">
        <v>0.42070787837707341</v>
      </c>
      <c r="T146" s="30">
        <v>0.41945871353993158</v>
      </c>
      <c r="U146" s="30">
        <v>0.42581689327013583</v>
      </c>
      <c r="V146" s="30">
        <v>0.42444819006204565</v>
      </c>
      <c r="W146" s="30">
        <v>0.422930963255081</v>
      </c>
      <c r="X146" s="30">
        <v>0.42135640182060674</v>
      </c>
      <c r="Y146" s="30">
        <v>0.41952802918144827</v>
      </c>
      <c r="Z146" s="30">
        <v>0.41753985903872837</v>
      </c>
      <c r="AA146" s="31">
        <v>0.41535023347819405</v>
      </c>
    </row>
    <row r="147" spans="1:27" x14ac:dyDescent="0.35">
      <c r="A147" s="5" t="s">
        <v>13</v>
      </c>
      <c r="B147" s="23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5"/>
      <c r="O147" s="5" t="s">
        <v>13</v>
      </c>
      <c r="P147" s="23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5"/>
    </row>
    <row r="148" spans="1:27" x14ac:dyDescent="0.35">
      <c r="A148" s="13" t="s">
        <v>1</v>
      </c>
      <c r="B148" s="14">
        <v>234212.61916667814</v>
      </c>
      <c r="C148" s="15">
        <v>269735.90000001073</v>
      </c>
      <c r="D148" s="15">
        <v>317631.79711866315</v>
      </c>
      <c r="E148" s="15">
        <v>291561.29461924837</v>
      </c>
      <c r="F148" s="15">
        <v>292794.07084638713</v>
      </c>
      <c r="G148" s="15">
        <v>233208.32170151829</v>
      </c>
      <c r="H148" s="15">
        <v>234243.56509012051</v>
      </c>
      <c r="I148" s="15">
        <v>235286.79641645009</v>
      </c>
      <c r="J148" s="15">
        <v>236334.6738964525</v>
      </c>
      <c r="K148" s="15">
        <v>237387.21822232055</v>
      </c>
      <c r="L148" s="15">
        <v>238444.4501784021</v>
      </c>
      <c r="M148" s="16">
        <v>239506.3906416113</v>
      </c>
      <c r="O148" s="13" t="s">
        <v>1</v>
      </c>
      <c r="P148" s="14">
        <v>234212.61916667814</v>
      </c>
      <c r="Q148" s="15">
        <v>269735.90000001073</v>
      </c>
      <c r="R148" s="15">
        <v>317631.79711866315</v>
      </c>
      <c r="S148" s="15">
        <v>278194.40489818214</v>
      </c>
      <c r="T148" s="15">
        <v>279370.66339068679</v>
      </c>
      <c r="U148" s="15">
        <v>228803.82355121479</v>
      </c>
      <c r="V148" s="15">
        <v>229819.51477479583</v>
      </c>
      <c r="W148" s="15">
        <v>230843.04307160398</v>
      </c>
      <c r="X148" s="15">
        <v>231871.12977232054</v>
      </c>
      <c r="Y148" s="15">
        <v>232903.79517833435</v>
      </c>
      <c r="Z148" s="15">
        <v>233941.05968144952</v>
      </c>
      <c r="AA148" s="16">
        <v>234982.9437642867</v>
      </c>
    </row>
    <row r="149" spans="1:27" x14ac:dyDescent="0.35">
      <c r="A149" s="13" t="s">
        <v>2</v>
      </c>
      <c r="B149" s="14">
        <v>142073.82829026968</v>
      </c>
      <c r="C149" s="15">
        <v>161436.51259231969</v>
      </c>
      <c r="D149" s="15">
        <v>190102.13180843231</v>
      </c>
      <c r="E149" s="15">
        <v>154172.03696870338</v>
      </c>
      <c r="F149" s="15">
        <v>154823.90546281452</v>
      </c>
      <c r="G149" s="15">
        <v>94068.419102519896</v>
      </c>
      <c r="H149" s="15">
        <v>94729.994391392669</v>
      </c>
      <c r="I149" s="15">
        <v>95151.88558679905</v>
      </c>
      <c r="J149" s="15">
        <v>96745.232917272966</v>
      </c>
      <c r="K149" s="15">
        <v>97176.099214981325</v>
      </c>
      <c r="L149" s="15">
        <v>97608.884426530538</v>
      </c>
      <c r="M149" s="16">
        <v>98043.597098029859</v>
      </c>
      <c r="O149" s="13" t="s">
        <v>2</v>
      </c>
      <c r="P149" s="14">
        <v>142073.82829026968</v>
      </c>
      <c r="Q149" s="15">
        <v>161436.51259231969</v>
      </c>
      <c r="R149" s="15">
        <v>190102.13180843231</v>
      </c>
      <c r="S149" s="15">
        <v>147212.90728076178</v>
      </c>
      <c r="T149" s="15">
        <v>149036.3843602424</v>
      </c>
      <c r="U149" s="15">
        <v>96987.365864222156</v>
      </c>
      <c r="V149" s="15">
        <v>97417.905943393853</v>
      </c>
      <c r="W149" s="15">
        <v>97851.768069708807</v>
      </c>
      <c r="X149" s="15">
        <v>98287.562452140599</v>
      </c>
      <c r="Y149" s="15">
        <v>99053.766518808276</v>
      </c>
      <c r="Z149" s="15">
        <v>100941.69374489279</v>
      </c>
      <c r="AA149" s="16">
        <v>101391.24947551423</v>
      </c>
    </row>
    <row r="150" spans="1:27" x14ac:dyDescent="0.35">
      <c r="A150" s="13" t="s">
        <v>3</v>
      </c>
      <c r="B150" s="32">
        <v>448.93979675629157</v>
      </c>
      <c r="C150" s="18">
        <v>471.28528857169431</v>
      </c>
      <c r="D150" s="18">
        <v>494.84955300027917</v>
      </c>
      <c r="E150" s="18">
        <v>508.72767933380851</v>
      </c>
      <c r="F150" s="18">
        <v>534.16406330049892</v>
      </c>
      <c r="G150" s="18">
        <v>559.44306098586196</v>
      </c>
      <c r="H150" s="18">
        <v>587.4295037942403</v>
      </c>
      <c r="I150" s="18">
        <v>616.80097898395184</v>
      </c>
      <c r="J150" s="18">
        <v>647.73937794249821</v>
      </c>
      <c r="K150" s="18">
        <v>680.12634683962324</v>
      </c>
      <c r="L150" s="18">
        <v>714.13266418160413</v>
      </c>
      <c r="M150" s="19">
        <v>749.83929739068469</v>
      </c>
      <c r="O150" s="13" t="s">
        <v>3</v>
      </c>
      <c r="P150" s="32">
        <v>454.33281794383583</v>
      </c>
      <c r="Q150" s="18">
        <v>476.93033796966074</v>
      </c>
      <c r="R150" s="18">
        <v>500.77685486814329</v>
      </c>
      <c r="S150" s="18">
        <v>516.8796998613301</v>
      </c>
      <c r="T150" s="18">
        <v>542.80617844764743</v>
      </c>
      <c r="U150" s="18">
        <v>559.77938631328527</v>
      </c>
      <c r="V150" s="18">
        <v>587.76835562895008</v>
      </c>
      <c r="W150" s="18">
        <v>617.15677341039736</v>
      </c>
      <c r="X150" s="18">
        <v>648.01461208091746</v>
      </c>
      <c r="Y150" s="18">
        <v>680.4363145048502</v>
      </c>
      <c r="Z150" s="18">
        <v>714.59802475673416</v>
      </c>
      <c r="AA150" s="19">
        <v>750.32792599457036</v>
      </c>
    </row>
    <row r="151" spans="1:27" x14ac:dyDescent="0.35">
      <c r="A151" s="13" t="s">
        <v>4</v>
      </c>
      <c r="B151" s="17">
        <v>376.81011476302569</v>
      </c>
      <c r="C151" s="18">
        <v>382.64240454086558</v>
      </c>
      <c r="D151" s="18">
        <v>398.42436497888662</v>
      </c>
      <c r="E151" s="18">
        <v>434.2181116018366</v>
      </c>
      <c r="F151" s="18">
        <v>455.02340732055421</v>
      </c>
      <c r="G151" s="18">
        <v>477.28734992794392</v>
      </c>
      <c r="H151" s="18">
        <v>498.81811738136304</v>
      </c>
      <c r="I151" s="18">
        <v>522.56180086070503</v>
      </c>
      <c r="J151" s="18">
        <v>540.7320435840121</v>
      </c>
      <c r="K151" s="18">
        <v>566.36574203602686</v>
      </c>
      <c r="L151" s="18">
        <v>593.08485467675291</v>
      </c>
      <c r="M151" s="19">
        <v>620.93369906749706</v>
      </c>
      <c r="O151" s="13" t="s">
        <v>4</v>
      </c>
      <c r="P151" s="17">
        <v>376.81011476302569</v>
      </c>
      <c r="Q151" s="18">
        <v>382.64240454086558</v>
      </c>
      <c r="R151" s="18">
        <v>398.42436497888662</v>
      </c>
      <c r="S151" s="18">
        <v>499.09759553319492</v>
      </c>
      <c r="T151" s="18">
        <v>518.293074634768</v>
      </c>
      <c r="U151" s="18">
        <v>520.42135658938128</v>
      </c>
      <c r="V151" s="18">
        <v>545.05990811422635</v>
      </c>
      <c r="W151" s="18">
        <v>570.74132715898338</v>
      </c>
      <c r="X151" s="18">
        <v>597.50818830633386</v>
      </c>
      <c r="Y151" s="18">
        <v>623.33918047153577</v>
      </c>
      <c r="Z151" s="18">
        <v>643.06890535039292</v>
      </c>
      <c r="AA151" s="19">
        <v>673.04218416145716</v>
      </c>
    </row>
    <row r="152" spans="1:27" x14ac:dyDescent="0.35">
      <c r="A152" s="13" t="s">
        <v>5</v>
      </c>
      <c r="B152" s="20">
        <v>1261768387.7573664</v>
      </c>
      <c r="C152" s="21">
        <v>1525470737.6358089</v>
      </c>
      <c r="D152" s="21">
        <v>1886159433.8741498</v>
      </c>
      <c r="E152" s="21">
        <v>1779903609.5425327</v>
      </c>
      <c r="F152" s="21">
        <v>1876800847.1232038</v>
      </c>
      <c r="G152" s="21">
        <v>1565601328.0808761</v>
      </c>
      <c r="H152" s="21">
        <v>1651218974.4945998</v>
      </c>
      <c r="I152" s="21">
        <v>1741501516.4599702</v>
      </c>
      <c r="J152" s="21">
        <v>1836999295.8711758</v>
      </c>
      <c r="K152" s="21">
        <v>1937439618.1916077</v>
      </c>
      <c r="L152" s="21">
        <v>2043371645.5826409</v>
      </c>
      <c r="M152" s="22">
        <v>2155095644.1514158</v>
      </c>
      <c r="O152" s="13" t="s">
        <v>5</v>
      </c>
      <c r="P152" s="20">
        <v>1276925751.16804</v>
      </c>
      <c r="Q152" s="21">
        <v>1543742807.3946688</v>
      </c>
      <c r="R152" s="21">
        <v>1908751828.4064035</v>
      </c>
      <c r="S152" s="21">
        <v>1725516486.0824845</v>
      </c>
      <c r="T152" s="21">
        <v>1819729465.9857934</v>
      </c>
      <c r="U152" s="21">
        <v>1536955967.2035866</v>
      </c>
      <c r="V152" s="21">
        <v>1620967659.4874992</v>
      </c>
      <c r="W152" s="21">
        <v>1709596171.515702</v>
      </c>
      <c r="X152" s="21">
        <v>1803070562.5460923</v>
      </c>
      <c r="Y152" s="21">
        <v>1901714400.30406</v>
      </c>
      <c r="Z152" s="21">
        <v>2006085829.8943334</v>
      </c>
      <c r="AA152" s="22">
        <v>2115771178.0650723</v>
      </c>
    </row>
    <row r="153" spans="1:27" x14ac:dyDescent="0.35">
      <c r="A153" s="13" t="s">
        <v>6</v>
      </c>
      <c r="B153" s="20">
        <v>642418266.51454711</v>
      </c>
      <c r="C153" s="21">
        <v>741269464.30820322</v>
      </c>
      <c r="D153" s="21">
        <v>908895853.76288688</v>
      </c>
      <c r="E153" s="21">
        <v>803331489.05230701</v>
      </c>
      <c r="F153" s="21">
        <v>845382011.98038268</v>
      </c>
      <c r="G153" s="21">
        <v>538771997.58423471</v>
      </c>
      <c r="H153" s="21">
        <v>567036449.54233885</v>
      </c>
      <c r="I153" s="21">
        <v>596672888.25035369</v>
      </c>
      <c r="J153" s="21">
        <v>627758970.0284189</v>
      </c>
      <c r="K153" s="21">
        <v>660446562.48071361</v>
      </c>
      <c r="L153" s="21">
        <v>694684212.423226</v>
      </c>
      <c r="M153" s="22">
        <v>730542880.99155593</v>
      </c>
      <c r="O153" s="13" t="s">
        <v>6</v>
      </c>
      <c r="P153" s="20">
        <v>642418266.51454711</v>
      </c>
      <c r="Q153" s="21">
        <v>741269464.30820322</v>
      </c>
      <c r="R153" s="21">
        <v>908895853.76288688</v>
      </c>
      <c r="S153" s="21">
        <v>881683296.66335249</v>
      </c>
      <c r="T153" s="21">
        <v>926934310.59022903</v>
      </c>
      <c r="U153" s="21">
        <v>605691558.18106973</v>
      </c>
      <c r="V153" s="21">
        <v>637183138.34623921</v>
      </c>
      <c r="W153" s="21">
        <v>670176575.67550373</v>
      </c>
      <c r="X153" s="21">
        <v>704731480.48589015</v>
      </c>
      <c r="Y153" s="21">
        <v>740929123.7334336</v>
      </c>
      <c r="Z153" s="21">
        <v>778949574.00891376</v>
      </c>
      <c r="AA153" s="22">
        <v>818887056.02231145</v>
      </c>
    </row>
    <row r="154" spans="1:27" x14ac:dyDescent="0.35">
      <c r="A154" s="33" t="s">
        <v>14</v>
      </c>
      <c r="B154" s="3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5"/>
      <c r="O154" s="33" t="s">
        <v>14</v>
      </c>
      <c r="P154" s="3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5"/>
    </row>
    <row r="155" spans="1:27" x14ac:dyDescent="0.35">
      <c r="A155" s="13" t="s">
        <v>15</v>
      </c>
      <c r="B155" s="20">
        <v>473027855</v>
      </c>
      <c r="C155" s="21">
        <v>526747454</v>
      </c>
      <c r="D155" s="21">
        <v>577750590</v>
      </c>
      <c r="E155" s="21">
        <v>542176364.11720395</v>
      </c>
      <c r="F155" s="21">
        <v>561689507.82749295</v>
      </c>
      <c r="G155" s="21">
        <v>365486290.65636766</v>
      </c>
      <c r="H155" s="21">
        <v>379157049.09275544</v>
      </c>
      <c r="I155" s="21">
        <v>393293861.72589839</v>
      </c>
      <c r="J155" s="21">
        <v>408341073.31554914</v>
      </c>
      <c r="K155" s="21">
        <v>423402520.0037393</v>
      </c>
      <c r="L155" s="21">
        <v>438997258.41869164</v>
      </c>
      <c r="M155" s="22">
        <v>455092150.02654183</v>
      </c>
      <c r="O155" s="13" t="s">
        <v>15</v>
      </c>
      <c r="P155" s="20">
        <v>473027855</v>
      </c>
      <c r="Q155" s="21">
        <v>526747454</v>
      </c>
      <c r="R155" s="21">
        <v>577750590</v>
      </c>
      <c r="S155" s="21">
        <v>451672079.63552201</v>
      </c>
      <c r="T155" s="21">
        <v>470327348.60580361</v>
      </c>
      <c r="U155" s="21">
        <v>318615051.7334497</v>
      </c>
      <c r="V155" s="21">
        <v>331982096.88246137</v>
      </c>
      <c r="W155" s="21">
        <v>345785339.03620553</v>
      </c>
      <c r="X155" s="21">
        <v>360104574.93147635</v>
      </c>
      <c r="Y155" s="21">
        <v>374825679.65877336</v>
      </c>
      <c r="Z155" s="21">
        <v>390195476.09675407</v>
      </c>
      <c r="AA155" s="22">
        <v>405519917.70011669</v>
      </c>
    </row>
    <row r="156" spans="1:27" ht="15" thickBot="1" x14ac:dyDescent="0.4">
      <c r="A156" s="35" t="s">
        <v>16</v>
      </c>
      <c r="B156" s="36">
        <v>0.83303534063446039</v>
      </c>
      <c r="C156" s="36">
        <v>0.81854168145483741</v>
      </c>
      <c r="D156" s="36">
        <v>0.80230888254974375</v>
      </c>
      <c r="E156" s="36">
        <v>0.76145782340634538</v>
      </c>
      <c r="F156" s="36">
        <v>0.75485383862654198</v>
      </c>
      <c r="G156" s="36">
        <v>0.53649799646267682</v>
      </c>
      <c r="H156" s="36">
        <v>0.53213652972365311</v>
      </c>
      <c r="I156" s="36">
        <v>0.52771020787620571</v>
      </c>
      <c r="J156" s="36">
        <v>0.52369769741897354</v>
      </c>
      <c r="K156" s="36">
        <v>0.51913545961834984</v>
      </c>
      <c r="L156" s="36">
        <v>0.51460903571304883</v>
      </c>
      <c r="M156" s="37">
        <v>0.51011821086354137</v>
      </c>
      <c r="O156" s="35" t="s">
        <v>16</v>
      </c>
      <c r="P156" s="36">
        <v>0.83303534063446039</v>
      </c>
      <c r="Q156" s="36">
        <v>0.81854168145483741</v>
      </c>
      <c r="R156" s="36">
        <v>0.80230888254974375</v>
      </c>
      <c r="S156" s="36">
        <v>0.76980801128583587</v>
      </c>
      <c r="T156" s="36">
        <v>0.76248118478373095</v>
      </c>
      <c r="U156" s="36">
        <v>0.55124811835258403</v>
      </c>
      <c r="V156" s="36">
        <v>0.54636235907791775</v>
      </c>
      <c r="W156" s="36">
        <v>0.5415127686447424</v>
      </c>
      <c r="X156" s="36">
        <v>0.53669983671435584</v>
      </c>
      <c r="Y156" s="36">
        <v>0.53198769837008852</v>
      </c>
      <c r="Z156" s="36">
        <v>0.52759216540165843</v>
      </c>
      <c r="AA156" s="37">
        <v>0.52262790292967731</v>
      </c>
    </row>
    <row r="157" spans="1:27" x14ac:dyDescent="0.35">
      <c r="A157" s="33" t="s">
        <v>17</v>
      </c>
      <c r="B157" s="3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5"/>
      <c r="O157" s="33" t="s">
        <v>17</v>
      </c>
      <c r="P157" s="3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5"/>
    </row>
    <row r="158" spans="1:27" x14ac:dyDescent="0.35">
      <c r="A158" s="38" t="s">
        <v>18</v>
      </c>
      <c r="B158" s="39">
        <v>459209730.76445472</v>
      </c>
      <c r="C158" s="18">
        <v>464848840.4144547</v>
      </c>
      <c r="D158" s="18">
        <v>449805246.16488707</v>
      </c>
      <c r="E158" s="18">
        <v>412029540.7011342</v>
      </c>
      <c r="F158" s="18">
        <v>266978269.16496569</v>
      </c>
      <c r="G158" s="18">
        <v>113278732.07587571</v>
      </c>
      <c r="H158" s="18">
        <v>-34062002.708992943</v>
      </c>
      <c r="I158" s="18">
        <v>-191427092.19457471</v>
      </c>
      <c r="J158" s="18">
        <v>-359500962.03522038</v>
      </c>
      <c r="K158" s="18">
        <v>-538694303.84943223</v>
      </c>
      <c r="L158" s="18">
        <v>-730042454.0814991</v>
      </c>
      <c r="M158" s="19">
        <v>-934235896.37806261</v>
      </c>
      <c r="O158" s="38" t="s">
        <v>18</v>
      </c>
      <c r="P158" s="39">
        <v>459209730.76445472</v>
      </c>
      <c r="Q158" s="18">
        <v>464848840.4144547</v>
      </c>
      <c r="R158" s="18">
        <v>449805246.16488707</v>
      </c>
      <c r="S158" s="18">
        <v>412029540.7011342</v>
      </c>
      <c r="T158" s="18">
        <v>328972076.51636606</v>
      </c>
      <c r="U158" s="18">
        <v>239175681.08646381</v>
      </c>
      <c r="V158" s="18">
        <v>148219711.21025234</v>
      </c>
      <c r="W158" s="18">
        <v>48575469.715447307</v>
      </c>
      <c r="X158" s="18">
        <v>-60277495.948857129</v>
      </c>
      <c r="Y158" s="18">
        <v>-178941487.05426872</v>
      </c>
      <c r="Z158" s="18">
        <v>-307850718.26322573</v>
      </c>
      <c r="AA158" s="19">
        <v>-447354314.61684531</v>
      </c>
    </row>
    <row r="159" spans="1:27" x14ac:dyDescent="0.35">
      <c r="A159" s="13" t="s">
        <v>19</v>
      </c>
      <c r="B159" s="40">
        <v>42139109.649999976</v>
      </c>
      <c r="C159" s="41">
        <v>24456405.750432372</v>
      </c>
      <c r="D159" s="41">
        <v>5224294.5362471342</v>
      </c>
      <c r="E159" s="41">
        <v>-15622898.127905726</v>
      </c>
      <c r="F159" s="41">
        <v>-21249143.048556924</v>
      </c>
      <c r="G159" s="41">
        <v>-147340734.78486866</v>
      </c>
      <c r="H159" s="41">
        <v>-157365089.48558176</v>
      </c>
      <c r="I159" s="41">
        <v>-168073869.84064567</v>
      </c>
      <c r="J159" s="41">
        <v>-179193341.81421185</v>
      </c>
      <c r="K159" s="41">
        <v>-191348150.23206681</v>
      </c>
      <c r="L159" s="41">
        <v>-204193442.29656351</v>
      </c>
      <c r="M159" s="42">
        <v>-217715299.55052602</v>
      </c>
      <c r="O159" s="13" t="s">
        <v>19</v>
      </c>
      <c r="P159" s="40">
        <v>42139109.649999976</v>
      </c>
      <c r="Q159" s="41">
        <v>24456405.750432372</v>
      </c>
      <c r="R159" s="41">
        <v>5224294.5362471342</v>
      </c>
      <c r="S159" s="41">
        <v>19163563.324265957</v>
      </c>
      <c r="T159" s="41">
        <v>14654389.510278225</v>
      </c>
      <c r="U159" s="41">
        <v>-90955969.876211464</v>
      </c>
      <c r="V159" s="41">
        <v>-99644241.494805038</v>
      </c>
      <c r="W159" s="41">
        <v>-108852965.66430444</v>
      </c>
      <c r="X159" s="41">
        <v>-118663991.10541159</v>
      </c>
      <c r="Y159" s="41">
        <v>-128909231.20895702</v>
      </c>
      <c r="Z159" s="41">
        <v>-139503596.35361958</v>
      </c>
      <c r="AA159" s="42">
        <v>-151081502.41141897</v>
      </c>
    </row>
    <row r="160" spans="1:27" x14ac:dyDescent="0.35">
      <c r="A160" s="13" t="s">
        <v>20</v>
      </c>
      <c r="B160" s="40">
        <v>-36500000</v>
      </c>
      <c r="C160" s="41">
        <v>-39500000</v>
      </c>
      <c r="D160" s="41">
        <v>-43000000</v>
      </c>
      <c r="E160" s="41">
        <v>-129428373.40826277</v>
      </c>
      <c r="F160" s="41">
        <v>-132450394.04053305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2">
        <v>0</v>
      </c>
      <c r="O160" s="13" t="s">
        <v>20</v>
      </c>
      <c r="P160" s="40">
        <v>-36500000</v>
      </c>
      <c r="Q160" s="41">
        <v>-39500000</v>
      </c>
      <c r="R160" s="41">
        <v>-43000000</v>
      </c>
      <c r="S160" s="41">
        <v>-102221027.5090341</v>
      </c>
      <c r="T160" s="41">
        <v>-104450784.94018047</v>
      </c>
      <c r="U160" s="41">
        <v>0</v>
      </c>
      <c r="V160" s="41">
        <v>0</v>
      </c>
      <c r="W160" s="41">
        <v>0</v>
      </c>
      <c r="X160" s="41">
        <v>0</v>
      </c>
      <c r="Y160" s="41">
        <v>0</v>
      </c>
      <c r="Z160" s="41">
        <v>0</v>
      </c>
      <c r="AA160" s="42">
        <v>0</v>
      </c>
    </row>
    <row r="161" spans="1:27" ht="15" thickBot="1" x14ac:dyDescent="0.4">
      <c r="A161" s="35" t="s">
        <v>21</v>
      </c>
      <c r="B161" s="43">
        <v>464848840.4144547</v>
      </c>
      <c r="C161" s="44">
        <v>449805246.16488707</v>
      </c>
      <c r="D161" s="44">
        <v>412029540.7011342</v>
      </c>
      <c r="E161" s="44">
        <v>266978269.16496569</v>
      </c>
      <c r="F161" s="44">
        <v>113278732.07587571</v>
      </c>
      <c r="G161" s="44">
        <v>-34062002.708992943</v>
      </c>
      <c r="H161" s="45">
        <v>-191427092.19457471</v>
      </c>
      <c r="I161" s="44">
        <v>-359500962.03522038</v>
      </c>
      <c r="J161" s="44">
        <v>-538694303.84943223</v>
      </c>
      <c r="K161" s="46">
        <v>-730042454.0814991</v>
      </c>
      <c r="L161" s="44">
        <v>-934235896.37806261</v>
      </c>
      <c r="M161" s="47">
        <v>-1151951195.9285886</v>
      </c>
      <c r="O161" s="35" t="s">
        <v>21</v>
      </c>
      <c r="P161" s="43">
        <v>464848840.4144547</v>
      </c>
      <c r="Q161" s="44">
        <v>449805246.16488707</v>
      </c>
      <c r="R161" s="44">
        <v>412029540.7011342</v>
      </c>
      <c r="S161" s="44">
        <v>328972076.51636606</v>
      </c>
      <c r="T161" s="44">
        <v>239175681.08646381</v>
      </c>
      <c r="U161" s="44">
        <v>148219711.21025234</v>
      </c>
      <c r="V161" s="45">
        <v>48575469.715447307</v>
      </c>
      <c r="W161" s="44">
        <v>-60277495.948857129</v>
      </c>
      <c r="X161" s="44">
        <v>-178941487.05426872</v>
      </c>
      <c r="Y161" s="46">
        <v>-307850718.26322573</v>
      </c>
      <c r="Z161" s="44">
        <v>-447354314.61684531</v>
      </c>
      <c r="AA161" s="47">
        <v>-598435817.02826428</v>
      </c>
    </row>
    <row r="165" spans="1:27" ht="24" thickBot="1" x14ac:dyDescent="0.6">
      <c r="A165" s="49" t="s">
        <v>59</v>
      </c>
      <c r="O165" s="49" t="s">
        <v>62</v>
      </c>
    </row>
    <row r="166" spans="1:27" x14ac:dyDescent="0.35">
      <c r="A166" s="50"/>
      <c r="B166" s="51"/>
      <c r="C166" s="51"/>
      <c r="D166" s="51"/>
      <c r="E166" s="80" t="s">
        <v>44</v>
      </c>
      <c r="F166" s="81" t="s">
        <v>45</v>
      </c>
      <c r="I166" s="50" t="s">
        <v>46</v>
      </c>
      <c r="J166" s="87" t="s">
        <v>47</v>
      </c>
      <c r="O166" s="50"/>
      <c r="P166" s="51"/>
      <c r="Q166" s="51"/>
      <c r="R166" s="51"/>
      <c r="S166" s="80" t="s">
        <v>44</v>
      </c>
      <c r="T166" s="81" t="s">
        <v>45</v>
      </c>
      <c r="W166" s="50" t="s">
        <v>46</v>
      </c>
      <c r="X166" s="87" t="s">
        <v>47</v>
      </c>
    </row>
    <row r="167" spans="1:27" x14ac:dyDescent="0.35">
      <c r="A167" s="52" t="s">
        <v>51</v>
      </c>
      <c r="E167" s="57">
        <f>(E195-'No ARPA State Subsidies'!$E$32)/(E188-'No ARPA State Subsidies'!$E$25)</f>
        <v>2862.0828188958653</v>
      </c>
      <c r="F167" s="53">
        <f>(E195-'No ARPA State Subsidies'!$E$32)</f>
        <v>171548240.85198241</v>
      </c>
      <c r="I167" s="52" t="s">
        <v>48</v>
      </c>
      <c r="J167" s="53">
        <v>-97048229.626749083</v>
      </c>
      <c r="O167" s="52" t="s">
        <v>41</v>
      </c>
      <c r="S167" s="57">
        <f>(S195-'No ARPA State Subsidies'!$E$32)/(S188-'No ARPA State Subsidies'!$E$25)</f>
        <v>1751.8715170719925</v>
      </c>
      <c r="T167" s="53">
        <f>(S195-'No ARPA State Subsidies'!$E$32)</f>
        <v>95418320.627859771</v>
      </c>
      <c r="W167" s="52" t="s">
        <v>48</v>
      </c>
      <c r="X167" s="53">
        <v>-97535745.380702913</v>
      </c>
    </row>
    <row r="168" spans="1:27" ht="15" thickBot="1" x14ac:dyDescent="0.4">
      <c r="A168" s="52" t="s">
        <v>52</v>
      </c>
      <c r="E168" s="57">
        <f>('No ARPA State Subsidies'!$E$20-E183)/(E188-'No ARPA State Subsidies'!$E$25)</f>
        <v>-1467.9185583794738</v>
      </c>
      <c r="F168" s="53">
        <f>('No ARPA State Subsidies'!$E$20-E183)</f>
        <v>-87984472.266642332</v>
      </c>
      <c r="I168" s="67" t="s">
        <v>49</v>
      </c>
      <c r="J168" s="90">
        <v>-32397963.062024608</v>
      </c>
      <c r="O168" s="52" t="s">
        <v>42</v>
      </c>
      <c r="S168" s="57">
        <f>('No ARPA State Subsidies'!$E$20-S183)/(S188-'No ARPA State Subsidies'!$E$25)</f>
        <v>499.91153577707917</v>
      </c>
      <c r="T168" s="53">
        <f>('No ARPA State Subsidies'!$E$20-S183)</f>
        <v>27228434.700547099</v>
      </c>
      <c r="W168" s="67" t="s">
        <v>49</v>
      </c>
      <c r="X168" s="90">
        <v>-33799527.9312388</v>
      </c>
    </row>
    <row r="169" spans="1:27" x14ac:dyDescent="0.35">
      <c r="A169" s="61" t="s">
        <v>50</v>
      </c>
      <c r="B169" s="59"/>
      <c r="C169" s="59"/>
      <c r="D169" s="59"/>
      <c r="E169" s="60">
        <f>E200/(E188-'No ARPA State Subsidies'!$E$25)</f>
        <v>-2277.2409253788028</v>
      </c>
      <c r="F169" s="62">
        <f>E200</f>
        <v>-136493840.13827446</v>
      </c>
      <c r="O169" s="61" t="s">
        <v>43</v>
      </c>
      <c r="P169" s="59"/>
      <c r="Q169" s="59"/>
      <c r="R169" s="59"/>
      <c r="S169" s="60">
        <f>S200/(S188-'No ARPA State Subsidies'!$E$25)</f>
        <v>-2428.0038282571563</v>
      </c>
      <c r="T169" s="62">
        <f>S200</f>
        <v>-132244885.26277676</v>
      </c>
    </row>
    <row r="170" spans="1:27" ht="15" thickBot="1" x14ac:dyDescent="0.4">
      <c r="A170" s="54" t="s">
        <v>23</v>
      </c>
      <c r="B170" s="55"/>
      <c r="C170" s="55"/>
      <c r="D170" s="55"/>
      <c r="E170" s="75">
        <f>SUM(E167:E169)</f>
        <v>-883.07666486241123</v>
      </c>
      <c r="F170" s="56">
        <f>SUM(F167:F169)</f>
        <v>-52930071.552934378</v>
      </c>
      <c r="O170" s="54" t="s">
        <v>23</v>
      </c>
      <c r="P170" s="55"/>
      <c r="Q170" s="55"/>
      <c r="R170" s="55"/>
      <c r="S170" s="75">
        <f>SUM(S167:S169)</f>
        <v>-176.22077540808459</v>
      </c>
      <c r="T170" s="56">
        <f>SUM(T167:T169)</f>
        <v>-9598129.9343698919</v>
      </c>
    </row>
    <row r="171" spans="1:27" x14ac:dyDescent="0.35">
      <c r="A171" s="58"/>
      <c r="O171" s="58"/>
    </row>
    <row r="172" spans="1:27" ht="15" thickBot="1" x14ac:dyDescent="0.4"/>
    <row r="173" spans="1:27" ht="15" thickBot="1" x14ac:dyDescent="0.4">
      <c r="A173" s="1"/>
      <c r="B173" s="2">
        <v>2023</v>
      </c>
      <c r="C173" s="3">
        <v>2024</v>
      </c>
      <c r="D173" s="3">
        <v>2025</v>
      </c>
      <c r="E173" s="3">
        <v>2026</v>
      </c>
      <c r="F173" s="3">
        <v>2027</v>
      </c>
      <c r="G173" s="3">
        <v>2028</v>
      </c>
      <c r="H173" s="3">
        <v>2029</v>
      </c>
      <c r="I173" s="3">
        <v>2030</v>
      </c>
      <c r="J173" s="3">
        <v>2031</v>
      </c>
      <c r="K173" s="3">
        <v>2032</v>
      </c>
      <c r="L173" s="3">
        <v>2033</v>
      </c>
      <c r="M173" s="4">
        <v>2034</v>
      </c>
      <c r="O173" s="1"/>
      <c r="P173" s="2">
        <v>2023</v>
      </c>
      <c r="Q173" s="3">
        <v>2024</v>
      </c>
      <c r="R173" s="3">
        <v>2025</v>
      </c>
      <c r="S173" s="3">
        <v>2026</v>
      </c>
      <c r="T173" s="3">
        <v>2027</v>
      </c>
      <c r="U173" s="3">
        <v>2028</v>
      </c>
      <c r="V173" s="3">
        <v>2029</v>
      </c>
      <c r="W173" s="3">
        <v>2030</v>
      </c>
      <c r="X173" s="3">
        <v>2031</v>
      </c>
      <c r="Y173" s="3">
        <v>2032</v>
      </c>
      <c r="Z173" s="3">
        <v>2033</v>
      </c>
      <c r="AA173" s="4">
        <v>2034</v>
      </c>
    </row>
    <row r="174" spans="1:27" ht="15" thickBot="1" x14ac:dyDescent="0.4">
      <c r="A174" s="5" t="s">
        <v>0</v>
      </c>
      <c r="B174" s="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8"/>
      <c r="O174" s="5" t="s">
        <v>0</v>
      </c>
      <c r="P174" s="6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8"/>
    </row>
    <row r="175" spans="1:27" x14ac:dyDescent="0.35">
      <c r="A175" s="9" t="s">
        <v>1</v>
      </c>
      <c r="B175" s="10">
        <v>220159.86201667751</v>
      </c>
      <c r="C175" s="11">
        <v>252273.66816363632</v>
      </c>
      <c r="D175" s="11">
        <v>298573.88929154334</v>
      </c>
      <c r="E175" s="11">
        <v>272965.68194440217</v>
      </c>
      <c r="F175" s="11">
        <v>274119.83240859635</v>
      </c>
      <c r="G175" s="11">
        <v>221651.06687523128</v>
      </c>
      <c r="H175" s="11">
        <v>222635.00604123098</v>
      </c>
      <c r="I175" s="11">
        <v>223626.53728158961</v>
      </c>
      <c r="J175" s="11">
        <v>224622.48442319434</v>
      </c>
      <c r="K175" s="11">
        <v>225622.86713278174</v>
      </c>
      <c r="L175" s="11">
        <v>226627.70516467674</v>
      </c>
      <c r="M175" s="12">
        <v>227637.01836118245</v>
      </c>
      <c r="O175" s="9" t="s">
        <v>1</v>
      </c>
      <c r="P175" s="10">
        <v>220159.86201667751</v>
      </c>
      <c r="Q175" s="11">
        <v>252273.66816363632</v>
      </c>
      <c r="R175" s="11">
        <v>298573.88929154334</v>
      </c>
      <c r="S175" s="11">
        <v>267822.24090394709</v>
      </c>
      <c r="T175" s="11">
        <v>268954.64392786869</v>
      </c>
      <c r="U175" s="11">
        <v>217046.8057512482</v>
      </c>
      <c r="V175" s="11">
        <v>218010.30597727696</v>
      </c>
      <c r="W175" s="11">
        <v>218981.24057080885</v>
      </c>
      <c r="X175" s="11">
        <v>219956.49933599232</v>
      </c>
      <c r="Y175" s="11">
        <v>220936.10153103599</v>
      </c>
      <c r="Z175" s="11">
        <v>221920.06649991623</v>
      </c>
      <c r="AA175" s="12">
        <v>222908.41367276106</v>
      </c>
    </row>
    <row r="176" spans="1:27" x14ac:dyDescent="0.35">
      <c r="A176" s="13" t="s">
        <v>2</v>
      </c>
      <c r="B176" s="14">
        <v>158266.28713892281</v>
      </c>
      <c r="C176" s="15">
        <v>180473.92739379761</v>
      </c>
      <c r="D176" s="15">
        <v>214330.88424967931</v>
      </c>
      <c r="E176" s="15">
        <v>150958.41580828134</v>
      </c>
      <c r="F176" s="15">
        <v>150671.98236054124</v>
      </c>
      <c r="G176" s="15">
        <v>99000.64796590156</v>
      </c>
      <c r="H176" s="15">
        <v>99440.125277543979</v>
      </c>
      <c r="I176" s="15">
        <v>99913.963665006973</v>
      </c>
      <c r="J176" s="15">
        <v>100358.94227858391</v>
      </c>
      <c r="K176" s="15">
        <v>100922.5868713307</v>
      </c>
      <c r="L176" s="15">
        <v>101372.05750723869</v>
      </c>
      <c r="M176" s="16">
        <v>101823.52991360061</v>
      </c>
      <c r="O176" s="13" t="s">
        <v>2</v>
      </c>
      <c r="P176" s="14">
        <v>158266.28713892281</v>
      </c>
      <c r="Q176" s="15">
        <v>180473.92739379761</v>
      </c>
      <c r="R176" s="15">
        <v>214330.88424967931</v>
      </c>
      <c r="S176" s="15">
        <v>150691.65781248335</v>
      </c>
      <c r="T176" s="15">
        <v>150719.48313980189</v>
      </c>
      <c r="U176" s="15">
        <v>98762.382872097864</v>
      </c>
      <c r="V176" s="15">
        <v>99200.80249265414</v>
      </c>
      <c r="W176" s="15">
        <v>99642.604958892887</v>
      </c>
      <c r="X176" s="15">
        <v>100086.37504448838</v>
      </c>
      <c r="Y176" s="15">
        <v>100532.121512465</v>
      </c>
      <c r="Z176" s="15">
        <v>101163.1945241183</v>
      </c>
      <c r="AA176" s="16">
        <v>101807.13804520361</v>
      </c>
    </row>
    <row r="177" spans="1:27" x14ac:dyDescent="0.35">
      <c r="A177" s="13" t="s">
        <v>3</v>
      </c>
      <c r="B177" s="17">
        <v>674.78490461808235</v>
      </c>
      <c r="C177" s="18">
        <v>713.69209188306866</v>
      </c>
      <c r="D177" s="18">
        <v>750.2477944942392</v>
      </c>
      <c r="E177" s="18">
        <v>783.80958664083028</v>
      </c>
      <c r="F177" s="18">
        <v>819.61040180260864</v>
      </c>
      <c r="G177" s="18">
        <v>842.03917124122518</v>
      </c>
      <c r="H177" s="18">
        <v>881.71011376539207</v>
      </c>
      <c r="I177" s="18">
        <v>923.23768589420808</v>
      </c>
      <c r="J177" s="18">
        <v>966.85212901317243</v>
      </c>
      <c r="K177" s="18">
        <v>1012.3858516194979</v>
      </c>
      <c r="L177" s="18">
        <v>1060.1570489411499</v>
      </c>
      <c r="M177" s="19">
        <v>1110.14401291541</v>
      </c>
      <c r="O177" s="13" t="s">
        <v>3</v>
      </c>
      <c r="P177" s="17">
        <v>679.93757732782308</v>
      </c>
      <c r="Q177" s="18">
        <v>719.13541953152378</v>
      </c>
      <c r="R177" s="18">
        <v>755.97459472725939</v>
      </c>
      <c r="S177" s="18">
        <v>750.91625118430181</v>
      </c>
      <c r="T177" s="18">
        <v>780.35700342203506</v>
      </c>
      <c r="U177" s="18">
        <v>802.36752788756348</v>
      </c>
      <c r="V177" s="18">
        <v>841.67790598379759</v>
      </c>
      <c r="W177" s="18">
        <v>882.82171843026197</v>
      </c>
      <c r="X177" s="18">
        <v>925.9383357118819</v>
      </c>
      <c r="Y177" s="18">
        <v>970.98642100240534</v>
      </c>
      <c r="Z177" s="18">
        <v>1017.8717999053143</v>
      </c>
      <c r="AA177" s="19">
        <v>1067.1355553272344</v>
      </c>
    </row>
    <row r="178" spans="1:27" x14ac:dyDescent="0.35">
      <c r="A178" s="13" t="s">
        <v>4</v>
      </c>
      <c r="B178" s="17">
        <v>573.68859187091505</v>
      </c>
      <c r="C178" s="18">
        <v>585.47147962492443</v>
      </c>
      <c r="D178" s="18">
        <v>606.2519560049119</v>
      </c>
      <c r="E178" s="18">
        <v>712.38643739932479</v>
      </c>
      <c r="F178" s="18">
        <v>745.74673318262364</v>
      </c>
      <c r="G178" s="18">
        <v>750.36814370704485</v>
      </c>
      <c r="H178" s="18">
        <v>781.75562646532592</v>
      </c>
      <c r="I178" s="18">
        <v>814.19986563977454</v>
      </c>
      <c r="J178" s="18">
        <v>848.18946609461807</v>
      </c>
      <c r="K178" s="18">
        <v>882.71603053976935</v>
      </c>
      <c r="L178" s="18">
        <v>919.32128730627119</v>
      </c>
      <c r="M178" s="19">
        <v>957.30595923814292</v>
      </c>
      <c r="O178" s="13" t="s">
        <v>4</v>
      </c>
      <c r="P178" s="17">
        <v>573.68859187091505</v>
      </c>
      <c r="Q178" s="18">
        <v>585.47147962492443</v>
      </c>
      <c r="R178" s="18">
        <v>606.2519560049119</v>
      </c>
      <c r="S178" s="18">
        <v>742.1600093856274</v>
      </c>
      <c r="T178" s="18">
        <v>777.39768002303845</v>
      </c>
      <c r="U178" s="18">
        <v>785.84107750398528</v>
      </c>
      <c r="V178" s="18">
        <v>820.28459868176071</v>
      </c>
      <c r="W178" s="18">
        <v>856.02166021839059</v>
      </c>
      <c r="X178" s="18">
        <v>893.16223517991523</v>
      </c>
      <c r="Y178" s="18">
        <v>931.6066222023137</v>
      </c>
      <c r="Z178" s="18">
        <v>970.0647882937534</v>
      </c>
      <c r="AA178" s="19">
        <v>1009.3887526709191</v>
      </c>
    </row>
    <row r="179" spans="1:27" x14ac:dyDescent="0.35">
      <c r="A179" s="13" t="s">
        <v>5</v>
      </c>
      <c r="B179" s="20">
        <v>1782726617.899847</v>
      </c>
      <c r="C179" s="21">
        <v>2160548663.5046482</v>
      </c>
      <c r="D179" s="21">
        <v>2688052823.21457</v>
      </c>
      <c r="E179" s="21">
        <v>2567437419.9836907</v>
      </c>
      <c r="F179" s="21">
        <v>2696057591.789681</v>
      </c>
      <c r="G179" s="21">
        <v>2239666567.8762374</v>
      </c>
      <c r="H179" s="21">
        <v>2355594438.0572701</v>
      </c>
      <c r="I179" s="21">
        <v>2477525361.4126759</v>
      </c>
      <c r="J179" s="21">
        <v>2606120727.4655232</v>
      </c>
      <c r="K179" s="21">
        <v>2741008781.8446488</v>
      </c>
      <c r="L179" s="21">
        <v>2883131509.3882642</v>
      </c>
      <c r="M179" s="22">
        <v>3032518476.6189837</v>
      </c>
      <c r="O179" s="13" t="s">
        <v>5</v>
      </c>
      <c r="P179" s="20">
        <v>1796339558.4533703</v>
      </c>
      <c r="Q179" s="21">
        <v>2177027162.299356</v>
      </c>
      <c r="R179" s="21">
        <v>2708571299.4397931</v>
      </c>
      <c r="S179" s="21">
        <v>2413344877.4804511</v>
      </c>
      <c r="T179" s="21">
        <v>2518567679.9039044</v>
      </c>
      <c r="U179" s="21">
        <v>2089815707.5982547</v>
      </c>
      <c r="V179" s="21">
        <v>2201933493.8140974</v>
      </c>
      <c r="W179" s="21">
        <v>2319856741.2565446</v>
      </c>
      <c r="X179" s="21">
        <v>2443993859.0901647</v>
      </c>
      <c r="Y179" s="21">
        <v>2574311453.9501362</v>
      </c>
      <c r="Z179" s="21">
        <v>2710634130.2805214</v>
      </c>
      <c r="AA179" s="22">
        <v>2854481925.7415376</v>
      </c>
    </row>
    <row r="180" spans="1:27" x14ac:dyDescent="0.35">
      <c r="A180" s="13" t="s">
        <v>6</v>
      </c>
      <c r="B180" s="20">
        <v>1089546760.9123983</v>
      </c>
      <c r="C180" s="21">
        <v>1267948047.6596146</v>
      </c>
      <c r="D180" s="21">
        <v>1559262213.7035654</v>
      </c>
      <c r="E180" s="21">
        <v>1290488736.3972895</v>
      </c>
      <c r="F180" s="21">
        <v>1348357663.5302823</v>
      </c>
      <c r="G180" s="21">
        <v>891443189.27961814</v>
      </c>
      <c r="H180" s="21">
        <v>932854529.1856426</v>
      </c>
      <c r="I180" s="21">
        <v>976199229.4990319</v>
      </c>
      <c r="J180" s="21">
        <v>1021480772.0291122</v>
      </c>
      <c r="K180" s="21">
        <v>1069031823.2983929</v>
      </c>
      <c r="L180" s="21">
        <v>1118321884.8532803</v>
      </c>
      <c r="M180" s="22">
        <v>1169715263.723438</v>
      </c>
      <c r="O180" s="13" t="s">
        <v>6</v>
      </c>
      <c r="P180" s="20">
        <v>1089546760.9123983</v>
      </c>
      <c r="Q180" s="21">
        <v>1267948047.6596146</v>
      </c>
      <c r="R180" s="21">
        <v>1559262213.7035654</v>
      </c>
      <c r="S180" s="21">
        <v>1342047866.1173809</v>
      </c>
      <c r="T180" s="21">
        <v>1406027718.3258414</v>
      </c>
      <c r="U180" s="21">
        <v>931338448.47684634</v>
      </c>
      <c r="V180" s="21">
        <v>976474685.53914487</v>
      </c>
      <c r="W180" s="21">
        <v>1023554737.5047609</v>
      </c>
      <c r="X180" s="21">
        <v>1072720445.3494864</v>
      </c>
      <c r="Y180" s="21">
        <v>1123876681.740721</v>
      </c>
      <c r="Z180" s="21">
        <v>1177618234.5499034</v>
      </c>
      <c r="AA180" s="22">
        <v>1233155761.0133297</v>
      </c>
    </row>
    <row r="181" spans="1:27" x14ac:dyDescent="0.35">
      <c r="A181" s="5" t="s">
        <v>7</v>
      </c>
      <c r="B181" s="23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5"/>
      <c r="O181" s="5" t="s">
        <v>7</v>
      </c>
      <c r="P181" s="23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5"/>
    </row>
    <row r="182" spans="1:27" x14ac:dyDescent="0.35">
      <c r="A182" s="13" t="s">
        <v>8</v>
      </c>
      <c r="B182" s="20">
        <v>18500</v>
      </c>
      <c r="C182" s="21">
        <v>20000</v>
      </c>
      <c r="D182" s="21">
        <v>21000</v>
      </c>
      <c r="E182" s="21">
        <v>22000</v>
      </c>
      <c r="F182" s="21">
        <v>23000</v>
      </c>
      <c r="G182" s="21">
        <v>24000</v>
      </c>
      <c r="H182" s="21">
        <v>25000</v>
      </c>
      <c r="I182" s="21">
        <v>26000</v>
      </c>
      <c r="J182" s="21">
        <v>27000</v>
      </c>
      <c r="K182" s="21">
        <v>28000</v>
      </c>
      <c r="L182" s="21">
        <v>29000</v>
      </c>
      <c r="M182" s="22">
        <v>30000</v>
      </c>
      <c r="O182" s="13" t="s">
        <v>8</v>
      </c>
      <c r="P182" s="20">
        <v>18500</v>
      </c>
      <c r="Q182" s="21">
        <v>20000</v>
      </c>
      <c r="R182" s="21">
        <v>21000</v>
      </c>
      <c r="S182" s="21">
        <v>30000</v>
      </c>
      <c r="T182" s="21">
        <v>31000</v>
      </c>
      <c r="U182" s="21">
        <v>32000</v>
      </c>
      <c r="V182" s="21">
        <v>33000</v>
      </c>
      <c r="W182" s="21">
        <v>34000</v>
      </c>
      <c r="X182" s="21">
        <v>35000</v>
      </c>
      <c r="Y182" s="21">
        <v>36000</v>
      </c>
      <c r="Z182" s="21">
        <v>37000</v>
      </c>
      <c r="AA182" s="22">
        <v>38000</v>
      </c>
    </row>
    <row r="183" spans="1:27" x14ac:dyDescent="0.35">
      <c r="A183" s="13" t="s">
        <v>9</v>
      </c>
      <c r="B183" s="20">
        <v>567836479.35000002</v>
      </c>
      <c r="C183" s="21">
        <v>643519402.7795676</v>
      </c>
      <c r="D183" s="21">
        <v>720109925.94760287</v>
      </c>
      <c r="E183" s="21">
        <v>710303357.34196818</v>
      </c>
      <c r="F183" s="21">
        <v>742305365.21794188</v>
      </c>
      <c r="G183" s="21">
        <v>685364938.17088985</v>
      </c>
      <c r="H183" s="21">
        <v>716828285.93248188</v>
      </c>
      <c r="I183" s="21">
        <v>749793404.52835715</v>
      </c>
      <c r="J183" s="21">
        <v>784446127.36914206</v>
      </c>
      <c r="K183" s="21">
        <v>820530704.64309204</v>
      </c>
      <c r="L183" s="21">
        <v>858238514.36623394</v>
      </c>
      <c r="M183" s="22">
        <v>897540106.1186173</v>
      </c>
      <c r="O183" s="13" t="s">
        <v>9</v>
      </c>
      <c r="P183" s="20">
        <v>567836479.35000002</v>
      </c>
      <c r="Q183" s="21">
        <v>643519402.7795676</v>
      </c>
      <c r="R183" s="21">
        <v>720109925.94760287</v>
      </c>
      <c r="S183" s="21">
        <v>595090450.37477875</v>
      </c>
      <c r="T183" s="21">
        <v>625624582.67852402</v>
      </c>
      <c r="U183" s="21">
        <v>580846325.8870517</v>
      </c>
      <c r="V183" s="21">
        <v>610627619.10097158</v>
      </c>
      <c r="W183" s="21">
        <v>641714098.9098382</v>
      </c>
      <c r="X183" s="21">
        <v>674282616.11061323</v>
      </c>
      <c r="Y183" s="21">
        <v>708066728.97750819</v>
      </c>
      <c r="Z183" s="21">
        <v>743245212.53305805</v>
      </c>
      <c r="AA183" s="22">
        <v>779775968.62116671</v>
      </c>
    </row>
    <row r="184" spans="1:27" x14ac:dyDescent="0.35">
      <c r="A184" s="13" t="s">
        <v>10</v>
      </c>
      <c r="B184" s="26">
        <v>0.01</v>
      </c>
      <c r="C184" s="27">
        <v>0.01</v>
      </c>
      <c r="D184" s="27">
        <v>0.01</v>
      </c>
      <c r="E184" s="27">
        <v>0.01</v>
      </c>
      <c r="F184" s="27">
        <v>0.01</v>
      </c>
      <c r="G184" s="27">
        <v>0.01</v>
      </c>
      <c r="H184" s="27">
        <v>0.01</v>
      </c>
      <c r="I184" s="27">
        <v>0.01</v>
      </c>
      <c r="J184" s="27">
        <v>0.01</v>
      </c>
      <c r="K184" s="27">
        <v>0.01</v>
      </c>
      <c r="L184" s="27">
        <v>0.01</v>
      </c>
      <c r="M184" s="28">
        <v>0.01</v>
      </c>
      <c r="O184" s="13" t="s">
        <v>10</v>
      </c>
      <c r="P184" s="26">
        <v>0.01</v>
      </c>
      <c r="Q184" s="27">
        <v>0.01</v>
      </c>
      <c r="R184" s="27">
        <v>0.01</v>
      </c>
      <c r="S184" s="27">
        <v>0.01</v>
      </c>
      <c r="T184" s="27">
        <v>0.01</v>
      </c>
      <c r="U184" s="27">
        <v>0.01</v>
      </c>
      <c r="V184" s="27">
        <v>0.01</v>
      </c>
      <c r="W184" s="27">
        <v>0.01</v>
      </c>
      <c r="X184" s="27">
        <v>0.01</v>
      </c>
      <c r="Y184" s="27">
        <v>0.01</v>
      </c>
      <c r="Z184" s="27">
        <v>0.01</v>
      </c>
      <c r="AA184" s="28">
        <v>0.01</v>
      </c>
    </row>
    <row r="185" spans="1:27" x14ac:dyDescent="0.35">
      <c r="A185" s="13" t="s">
        <v>11</v>
      </c>
      <c r="B185" s="20">
        <v>136947734</v>
      </c>
      <c r="C185" s="21">
        <v>141228354.53</v>
      </c>
      <c r="D185" s="21">
        <v>147583630.48384997</v>
      </c>
      <c r="E185" s="21">
        <v>154224893.85562322</v>
      </c>
      <c r="F185" s="21">
        <v>161165014.07912627</v>
      </c>
      <c r="G185" s="21">
        <v>168417439.71268696</v>
      </c>
      <c r="H185" s="21">
        <v>175996224.49975786</v>
      </c>
      <c r="I185" s="21">
        <v>183916054.60224694</v>
      </c>
      <c r="J185" s="21">
        <v>192192277.05934805</v>
      </c>
      <c r="K185" s="21">
        <v>200840929.52701867</v>
      </c>
      <c r="L185" s="21">
        <v>209878771.3557345</v>
      </c>
      <c r="M185" s="22">
        <v>219323316.06674251</v>
      </c>
      <c r="O185" s="13" t="s">
        <v>11</v>
      </c>
      <c r="P185" s="20">
        <v>136947734</v>
      </c>
      <c r="Q185" s="21">
        <v>141228354.53</v>
      </c>
      <c r="R185" s="21">
        <v>147583630.48384997</v>
      </c>
      <c r="S185" s="21">
        <v>154224893.85562322</v>
      </c>
      <c r="T185" s="21">
        <v>161165014.07912627</v>
      </c>
      <c r="U185" s="21">
        <v>168417439.71268696</v>
      </c>
      <c r="V185" s="21">
        <v>175996224.49975786</v>
      </c>
      <c r="W185" s="21">
        <v>183916054.60224694</v>
      </c>
      <c r="X185" s="21">
        <v>192192277.05934805</v>
      </c>
      <c r="Y185" s="21">
        <v>200840929.52701867</v>
      </c>
      <c r="Z185" s="21">
        <v>209878771.3557345</v>
      </c>
      <c r="AA185" s="22">
        <v>219323316.06674251</v>
      </c>
    </row>
    <row r="186" spans="1:27" x14ac:dyDescent="0.35">
      <c r="A186" s="13" t="s">
        <v>12</v>
      </c>
      <c r="B186" s="29">
        <v>0.48312062571961167</v>
      </c>
      <c r="C186" s="30">
        <v>0.49253731343283591</v>
      </c>
      <c r="D186" s="30">
        <v>0.49532971838376749</v>
      </c>
      <c r="E186" s="30">
        <v>0.49465370537677206</v>
      </c>
      <c r="F186" s="30">
        <v>0.49025077825510321</v>
      </c>
      <c r="G186" s="30">
        <v>0.49538478592486096</v>
      </c>
      <c r="H186" s="30">
        <v>0.49127310705950178</v>
      </c>
      <c r="I186" s="30">
        <v>0.48722580990798869</v>
      </c>
      <c r="J186" s="30">
        <v>0.48331759663628887</v>
      </c>
      <c r="K186" s="30">
        <v>0.47934161488145866</v>
      </c>
      <c r="L186" s="30">
        <v>0.47537803496535946</v>
      </c>
      <c r="M186" s="31">
        <v>0.47137417848974866</v>
      </c>
      <c r="O186" s="13" t="s">
        <v>12</v>
      </c>
      <c r="P186" s="29">
        <v>0.48312062571961167</v>
      </c>
      <c r="Q186" s="30">
        <v>0.49253731343283591</v>
      </c>
      <c r="R186" s="30">
        <v>0.49532971838376749</v>
      </c>
      <c r="S186" s="30">
        <v>0.41984138547237093</v>
      </c>
      <c r="T186" s="30">
        <v>0.41859531526641941</v>
      </c>
      <c r="U186" s="30">
        <v>0.42546639472091241</v>
      </c>
      <c r="V186" s="30">
        <v>0.42409928054708196</v>
      </c>
      <c r="W186" s="30">
        <v>0.42258442517284239</v>
      </c>
      <c r="X186" s="30">
        <v>0.42101220121266969</v>
      </c>
      <c r="Y186" s="30">
        <v>0.4191869178903514</v>
      </c>
      <c r="Z186" s="30">
        <v>0.41720208159148137</v>
      </c>
      <c r="AA186" s="31">
        <v>0.41501615892276106</v>
      </c>
    </row>
    <row r="187" spans="1:27" x14ac:dyDescent="0.35">
      <c r="A187" s="5" t="s">
        <v>13</v>
      </c>
      <c r="B187" s="23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5"/>
      <c r="O187" s="5" t="s">
        <v>13</v>
      </c>
      <c r="P187" s="23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5"/>
    </row>
    <row r="188" spans="1:27" x14ac:dyDescent="0.35">
      <c r="A188" s="13" t="s">
        <v>1</v>
      </c>
      <c r="B188" s="14">
        <v>234212.61916667814</v>
      </c>
      <c r="C188" s="15">
        <v>269735.90000001073</v>
      </c>
      <c r="D188" s="15">
        <v>317631.79711866315</v>
      </c>
      <c r="E188" s="15">
        <v>290389.02334510878</v>
      </c>
      <c r="F188" s="15">
        <v>291616.84298786841</v>
      </c>
      <c r="G188" s="15">
        <v>235799.0073140758</v>
      </c>
      <c r="H188" s="15">
        <v>236845.75110769257</v>
      </c>
      <c r="I188" s="15">
        <v>237900.57157615913</v>
      </c>
      <c r="J188" s="15">
        <v>238960.0898119089</v>
      </c>
      <c r="K188" s="15">
        <v>240024.3267370018</v>
      </c>
      <c r="L188" s="15">
        <v>241093.30336667749</v>
      </c>
      <c r="M188" s="16">
        <v>242167.04080976851</v>
      </c>
      <c r="O188" s="13" t="s">
        <v>1</v>
      </c>
      <c r="P188" s="14">
        <v>234212.61916667814</v>
      </c>
      <c r="Q188" s="15">
        <v>269735.90000001073</v>
      </c>
      <c r="R188" s="15">
        <v>317631.79711866315</v>
      </c>
      <c r="S188" s="15">
        <v>284917.27755739051</v>
      </c>
      <c r="T188" s="15">
        <v>286121.96162539237</v>
      </c>
      <c r="U188" s="15">
        <v>230900.85718217891</v>
      </c>
      <c r="V188" s="15">
        <v>231925.85742263505</v>
      </c>
      <c r="W188" s="15">
        <v>232958.76656469013</v>
      </c>
      <c r="X188" s="15">
        <v>233996.27588935359</v>
      </c>
      <c r="Y188" s="15">
        <v>235038.4058840808</v>
      </c>
      <c r="Z188" s="15">
        <v>236085.17712757047</v>
      </c>
      <c r="AA188" s="16">
        <v>237136.61029017132</v>
      </c>
    </row>
    <row r="189" spans="1:27" x14ac:dyDescent="0.35">
      <c r="A189" s="13" t="s">
        <v>2</v>
      </c>
      <c r="B189" s="14">
        <v>142073.82829026968</v>
      </c>
      <c r="C189" s="15">
        <v>161436.51259231969</v>
      </c>
      <c r="D189" s="15">
        <v>190102.13180843231</v>
      </c>
      <c r="E189" s="15">
        <v>146637.41310312215</v>
      </c>
      <c r="F189" s="15">
        <v>147257.42378430229</v>
      </c>
      <c r="G189" s="15">
        <v>95548.792556634202</v>
      </c>
      <c r="H189" s="15">
        <v>95972.946613665539</v>
      </c>
      <c r="I189" s="15">
        <v>96715.321293720597</v>
      </c>
      <c r="J189" s="15">
        <v>97146.054376487868</v>
      </c>
      <c r="K189" s="15">
        <v>98752.916498168939</v>
      </c>
      <c r="L189" s="15">
        <v>99192.724251341089</v>
      </c>
      <c r="M189" s="16">
        <v>99634.490740179943</v>
      </c>
      <c r="O189" s="13" t="s">
        <v>2</v>
      </c>
      <c r="P189" s="14">
        <v>142073.82829026968</v>
      </c>
      <c r="Q189" s="15">
        <v>161436.51259231969</v>
      </c>
      <c r="R189" s="15">
        <v>190102.13180843231</v>
      </c>
      <c r="S189" s="15">
        <v>147081.10473240362</v>
      </c>
      <c r="T189" s="15">
        <v>148902.94921777013</v>
      </c>
      <c r="U189" s="15">
        <v>96960.046693566255</v>
      </c>
      <c r="V189" s="15">
        <v>97390.465499232014</v>
      </c>
      <c r="W189" s="15">
        <v>97824.205416294513</v>
      </c>
      <c r="X189" s="15">
        <v>98259.877045200759</v>
      </c>
      <c r="Y189" s="15">
        <v>98697.488989056728</v>
      </c>
      <c r="Z189" s="15">
        <v>100913.26072855979</v>
      </c>
      <c r="AA189" s="16">
        <v>101362.68982939169</v>
      </c>
    </row>
    <row r="190" spans="1:27" x14ac:dyDescent="0.35">
      <c r="A190" s="13" t="s">
        <v>3</v>
      </c>
      <c r="B190" s="32">
        <v>448.69769840674644</v>
      </c>
      <c r="C190" s="18">
        <v>471.03284115633568</v>
      </c>
      <c r="D190" s="18">
        <v>494.58448321415284</v>
      </c>
      <c r="E190" s="18">
        <v>521.32959694806129</v>
      </c>
      <c r="F190" s="18">
        <v>547.39607679546464</v>
      </c>
      <c r="G190" s="18">
        <v>560.34477441903687</v>
      </c>
      <c r="H190" s="18">
        <v>588.36201313998879</v>
      </c>
      <c r="I190" s="18">
        <v>617.79885378220729</v>
      </c>
      <c r="J190" s="18">
        <v>648.68879647131723</v>
      </c>
      <c r="K190" s="18">
        <v>681.22355323416264</v>
      </c>
      <c r="L190" s="18">
        <v>715.28473089587044</v>
      </c>
      <c r="M190" s="19">
        <v>751.04896744066389</v>
      </c>
      <c r="O190" s="13" t="s">
        <v>3</v>
      </c>
      <c r="P190" s="32">
        <v>451.9015640089558</v>
      </c>
      <c r="Q190" s="18">
        <v>474.38625468777764</v>
      </c>
      <c r="R190" s="18">
        <v>498.1055674221663</v>
      </c>
      <c r="S190" s="18">
        <v>521.0867681232229</v>
      </c>
      <c r="T190" s="18">
        <v>547.21568147426819</v>
      </c>
      <c r="U190" s="18">
        <v>559.95100901851185</v>
      </c>
      <c r="V190" s="18">
        <v>587.94855946943812</v>
      </c>
      <c r="W190" s="18">
        <v>617.34598744291054</v>
      </c>
      <c r="X190" s="18">
        <v>648.21328681505531</v>
      </c>
      <c r="Y190" s="18">
        <v>680.6239511558075</v>
      </c>
      <c r="Z190" s="18">
        <v>714.80378827737775</v>
      </c>
      <c r="AA190" s="19">
        <v>750.54397769124716</v>
      </c>
    </row>
    <row r="191" spans="1:27" x14ac:dyDescent="0.35">
      <c r="A191" s="13" t="s">
        <v>4</v>
      </c>
      <c r="B191" s="17">
        <v>376.81011476302569</v>
      </c>
      <c r="C191" s="18">
        <v>382.64240454086558</v>
      </c>
      <c r="D191" s="18">
        <v>398.42436497888662</v>
      </c>
      <c r="E191" s="18">
        <v>444.00865702510617</v>
      </c>
      <c r="F191" s="18">
        <v>465.14152776839461</v>
      </c>
      <c r="G191" s="18">
        <v>467.67377690409324</v>
      </c>
      <c r="H191" s="18">
        <v>490.1023576917521</v>
      </c>
      <c r="I191" s="18">
        <v>511.83517864857799</v>
      </c>
      <c r="J191" s="18">
        <v>536.15835457329615</v>
      </c>
      <c r="K191" s="18">
        <v>554.96390766988077</v>
      </c>
      <c r="L191" s="18">
        <v>581.22727669030985</v>
      </c>
      <c r="M191" s="19">
        <v>608.60215266226135</v>
      </c>
      <c r="O191" s="13" t="s">
        <v>4</v>
      </c>
      <c r="P191" s="17">
        <v>376.81011476302569</v>
      </c>
      <c r="Q191" s="18">
        <v>382.64240454086558</v>
      </c>
      <c r="R191" s="18">
        <v>398.42436497888662</v>
      </c>
      <c r="S191" s="18">
        <v>493.53232152239889</v>
      </c>
      <c r="T191" s="18">
        <v>512.51912753909392</v>
      </c>
      <c r="U191" s="18">
        <v>514.51531056271358</v>
      </c>
      <c r="V191" s="18">
        <v>538.91762024649108</v>
      </c>
      <c r="W191" s="18">
        <v>564.35334777653975</v>
      </c>
      <c r="X191" s="18">
        <v>590.86468974859145</v>
      </c>
      <c r="Y191" s="18">
        <v>618.49554352044117</v>
      </c>
      <c r="Z191" s="18">
        <v>635.93653860274128</v>
      </c>
      <c r="AA191" s="19">
        <v>665.6245227439</v>
      </c>
    </row>
    <row r="192" spans="1:27" x14ac:dyDescent="0.35">
      <c r="A192" s="13" t="s">
        <v>5</v>
      </c>
      <c r="B192" s="20">
        <v>1261087957.8948517</v>
      </c>
      <c r="C192" s="21">
        <v>1524653608.0663955</v>
      </c>
      <c r="D192" s="21">
        <v>1885149098.7637997</v>
      </c>
      <c r="E192" s="21">
        <v>1816660709.9837606</v>
      </c>
      <c r="F192" s="21">
        <v>1915558989.3484581</v>
      </c>
      <c r="G192" s="21">
        <v>1585544898.7396636</v>
      </c>
      <c r="H192" s="21">
        <v>1672212515.1044967</v>
      </c>
      <c r="I192" s="21">
        <v>1763696405.2065969</v>
      </c>
      <c r="J192" s="21">
        <v>1860128796.7771807</v>
      </c>
      <c r="K192" s="21">
        <v>1962122696.6690159</v>
      </c>
      <c r="L192" s="21">
        <v>2069404303.4331644</v>
      </c>
      <c r="M192" s="22">
        <v>2182551671.380053</v>
      </c>
      <c r="O192" s="13" t="s">
        <v>5</v>
      </c>
      <c r="P192" s="20">
        <v>1270092586.9446695</v>
      </c>
      <c r="Q192" s="21">
        <v>1535508040.2701042</v>
      </c>
      <c r="R192" s="21">
        <v>1898569998.4213693</v>
      </c>
      <c r="S192" s="21">
        <v>1781599480.1381745</v>
      </c>
      <c r="T192" s="21">
        <v>1878845090.587122</v>
      </c>
      <c r="U192" s="21">
        <v>1551518015.5488048</v>
      </c>
      <c r="V192" s="21">
        <v>1636325685.3042309</v>
      </c>
      <c r="W192" s="21">
        <v>1725793917.3403335</v>
      </c>
      <c r="X192" s="21">
        <v>1820153941.1606445</v>
      </c>
      <c r="Y192" s="21">
        <v>1919673221.8342257</v>
      </c>
      <c r="Z192" s="21">
        <v>2025054947.6030769</v>
      </c>
      <c r="AA192" s="22">
        <v>2135777456.9208517</v>
      </c>
    </row>
    <row r="193" spans="1:27" x14ac:dyDescent="0.35">
      <c r="A193" s="13" t="s">
        <v>6</v>
      </c>
      <c r="B193" s="20">
        <v>642418266.51454711</v>
      </c>
      <c r="C193" s="21">
        <v>741269464.30820322</v>
      </c>
      <c r="D193" s="21">
        <v>908895853.76288688</v>
      </c>
      <c r="E193" s="21">
        <v>781299370.33863568</v>
      </c>
      <c r="F193" s="21">
        <v>821946516.89121962</v>
      </c>
      <c r="G193" s="21">
        <v>536227976.32304192</v>
      </c>
      <c r="H193" s="21">
        <v>564438808.91978562</v>
      </c>
      <c r="I193" s="21">
        <v>594027645.02911317</v>
      </c>
      <c r="J193" s="21">
        <v>625028024.01342833</v>
      </c>
      <c r="K193" s="21">
        <v>657651653.20345521</v>
      </c>
      <c r="L193" s="21">
        <v>691842203.80919802</v>
      </c>
      <c r="M193" s="22">
        <v>727653186.52657998</v>
      </c>
      <c r="O193" s="13" t="s">
        <v>6</v>
      </c>
      <c r="P193" s="20">
        <v>642418266.51454711</v>
      </c>
      <c r="Q193" s="21">
        <v>741269464.30820322</v>
      </c>
      <c r="R193" s="21">
        <v>908895853.76288688</v>
      </c>
      <c r="S193" s="21">
        <v>871071348.847947</v>
      </c>
      <c r="T193" s="21">
        <v>915787315.45307469</v>
      </c>
      <c r="U193" s="21">
        <v>598649142.44058537</v>
      </c>
      <c r="V193" s="21">
        <v>629825254.81852925</v>
      </c>
      <c r="W193" s="21">
        <v>662489013.84318864</v>
      </c>
      <c r="X193" s="21">
        <v>696699501.1805675</v>
      </c>
      <c r="Y193" s="21">
        <v>732527485.15667272</v>
      </c>
      <c r="Z193" s="21">
        <v>770093156.72203505</v>
      </c>
      <c r="AA193" s="22">
        <v>809633904.50072169</v>
      </c>
    </row>
    <row r="194" spans="1:27" x14ac:dyDescent="0.35">
      <c r="A194" s="33" t="s">
        <v>14</v>
      </c>
      <c r="B194" s="3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5"/>
      <c r="O194" s="33" t="s">
        <v>14</v>
      </c>
      <c r="P194" s="3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5"/>
    </row>
    <row r="195" spans="1:27" x14ac:dyDescent="0.35">
      <c r="A195" s="13" t="s">
        <v>15</v>
      </c>
      <c r="B195" s="20">
        <v>473027855</v>
      </c>
      <c r="C195" s="21">
        <v>526747454</v>
      </c>
      <c r="D195" s="21">
        <v>577750590</v>
      </c>
      <c r="E195" s="21">
        <v>522621606.5880459</v>
      </c>
      <c r="F195" s="21">
        <v>540297691.82310808</v>
      </c>
      <c r="G195" s="21">
        <v>364585668.22956073</v>
      </c>
      <c r="H195" s="21">
        <v>378134400.38623118</v>
      </c>
      <c r="I195" s="21">
        <v>392253139.56175756</v>
      </c>
      <c r="J195" s="21">
        <v>406911035.29513919</v>
      </c>
      <c r="K195" s="21">
        <v>422232237.64008141</v>
      </c>
      <c r="L195" s="21">
        <v>437730068.50017583</v>
      </c>
      <c r="M195" s="22">
        <v>453723522.90966362</v>
      </c>
      <c r="O195" s="13" t="s">
        <v>15</v>
      </c>
      <c r="P195" s="20">
        <v>473027855</v>
      </c>
      <c r="Q195" s="21">
        <v>526747454</v>
      </c>
      <c r="R195" s="21">
        <v>577750590</v>
      </c>
      <c r="S195" s="21">
        <v>446491686.36392325</v>
      </c>
      <c r="T195" s="21">
        <v>464754093.20072377</v>
      </c>
      <c r="U195" s="21">
        <v>315393663.67685753</v>
      </c>
      <c r="V195" s="21">
        <v>328628038.18093151</v>
      </c>
      <c r="W195" s="21">
        <v>342294865.95324212</v>
      </c>
      <c r="X195" s="21">
        <v>356472603.86464113</v>
      </c>
      <c r="Y195" s="21">
        <v>371003980.73566204</v>
      </c>
      <c r="Z195" s="21">
        <v>386338920.44104016</v>
      </c>
      <c r="AA195" s="22">
        <v>401504068.65851259</v>
      </c>
    </row>
    <row r="196" spans="1:27" ht="15" thickBot="1" x14ac:dyDescent="0.4">
      <c r="A196" s="35" t="s">
        <v>16</v>
      </c>
      <c r="B196" s="36">
        <v>0.83303534063446039</v>
      </c>
      <c r="C196" s="36">
        <v>0.81854168145483741</v>
      </c>
      <c r="D196" s="36">
        <v>0.80230888254974375</v>
      </c>
      <c r="E196" s="36">
        <v>0.73577240088481677</v>
      </c>
      <c r="F196" s="36">
        <v>0.72786445732407701</v>
      </c>
      <c r="G196" s="36">
        <v>0.53195844713412288</v>
      </c>
      <c r="H196" s="36">
        <v>0.52751043423786947</v>
      </c>
      <c r="I196" s="36">
        <v>0.52314829284007469</v>
      </c>
      <c r="J196" s="36">
        <v>0.51872400295967847</v>
      </c>
      <c r="K196" s="36">
        <v>0.51458432359790929</v>
      </c>
      <c r="L196" s="36">
        <v>0.51003312153081071</v>
      </c>
      <c r="M196" s="37">
        <v>0.50551893984077889</v>
      </c>
      <c r="O196" s="35" t="s">
        <v>16</v>
      </c>
      <c r="P196" s="36">
        <v>0.83303534063446039</v>
      </c>
      <c r="Q196" s="36">
        <v>0.81854168145483741</v>
      </c>
      <c r="R196" s="36">
        <v>0.80230888254974375</v>
      </c>
      <c r="S196" s="36">
        <v>0.75029213808208428</v>
      </c>
      <c r="T196" s="36">
        <v>0.74286418096127904</v>
      </c>
      <c r="U196" s="36">
        <v>0.54298985742088912</v>
      </c>
      <c r="V196" s="36">
        <v>0.53818076336732246</v>
      </c>
      <c r="W196" s="36">
        <v>0.53340711468665281</v>
      </c>
      <c r="X196" s="36">
        <v>0.52866942636136904</v>
      </c>
      <c r="Y196" s="36">
        <v>0.52396753801921259</v>
      </c>
      <c r="Z196" s="36">
        <v>0.51980007933634231</v>
      </c>
      <c r="AA196" s="37">
        <v>0.51489669445503594</v>
      </c>
    </row>
    <row r="197" spans="1:27" x14ac:dyDescent="0.35">
      <c r="A197" s="33" t="s">
        <v>17</v>
      </c>
      <c r="B197" s="3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5"/>
      <c r="O197" s="33" t="s">
        <v>17</v>
      </c>
      <c r="P197" s="3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5"/>
    </row>
    <row r="198" spans="1:27" x14ac:dyDescent="0.35">
      <c r="A198" s="38" t="s">
        <v>18</v>
      </c>
      <c r="B198" s="39">
        <v>459209730.76445472</v>
      </c>
      <c r="C198" s="18">
        <v>464848840.4144547</v>
      </c>
      <c r="D198" s="18">
        <v>449805246.16488707</v>
      </c>
      <c r="E198" s="18">
        <v>412029540.7011342</v>
      </c>
      <c r="F198" s="18">
        <v>242078843.66456071</v>
      </c>
      <c r="G198" s="18">
        <v>61049691.471843362</v>
      </c>
      <c r="H198" s="18">
        <v>-91312138.756798804</v>
      </c>
      <c r="I198" s="18">
        <v>-254009799.80329162</v>
      </c>
      <c r="J198" s="18">
        <v>-427634010.16764432</v>
      </c>
      <c r="K198" s="18">
        <v>-612976825.18229914</v>
      </c>
      <c r="L198" s="18">
        <v>-810434362.6582911</v>
      </c>
      <c r="M198" s="19">
        <v>-1021064037.1686147</v>
      </c>
      <c r="O198" s="38" t="s">
        <v>18</v>
      </c>
      <c r="P198" s="39">
        <v>459209730.76445472</v>
      </c>
      <c r="Q198" s="18">
        <v>464848840.4144547</v>
      </c>
      <c r="R198" s="18">
        <v>449805246.16488707</v>
      </c>
      <c r="S198" s="18">
        <v>412029540.7011342</v>
      </c>
      <c r="T198" s="18">
        <v>285410785.28312516</v>
      </c>
      <c r="U198" s="18">
        <v>149872400.51140219</v>
      </c>
      <c r="V198" s="18">
        <v>52837178.013894975</v>
      </c>
      <c r="W198" s="18">
        <v>-53166178.40638721</v>
      </c>
      <c r="X198" s="18">
        <v>-168669356.76073635</v>
      </c>
      <c r="Y198" s="18">
        <v>-294287091.9473604</v>
      </c>
      <c r="Z198" s="18">
        <v>-430508910.66218787</v>
      </c>
      <c r="AA198" s="19">
        <v>-577536431.39847136</v>
      </c>
    </row>
    <row r="199" spans="1:27" x14ac:dyDescent="0.35">
      <c r="A199" s="13" t="s">
        <v>19</v>
      </c>
      <c r="B199" s="40">
        <v>42139109.649999976</v>
      </c>
      <c r="C199" s="41">
        <v>24456405.750432372</v>
      </c>
      <c r="D199" s="41">
        <v>5224294.5362471342</v>
      </c>
      <c r="E199" s="41">
        <v>-33456856.898299038</v>
      </c>
      <c r="F199" s="41">
        <v>-40842659.315707564</v>
      </c>
      <c r="G199" s="41">
        <v>-152361830.22864217</v>
      </c>
      <c r="H199" s="41">
        <v>-162697661.04649282</v>
      </c>
      <c r="I199" s="41">
        <v>-173624210.3643527</v>
      </c>
      <c r="J199" s="41">
        <v>-185342815.01465476</v>
      </c>
      <c r="K199" s="41">
        <v>-197457537.47599196</v>
      </c>
      <c r="L199" s="41">
        <v>-210629674.51032364</v>
      </c>
      <c r="M199" s="42">
        <v>-224493267.14221114</v>
      </c>
      <c r="O199" s="13" t="s">
        <v>19</v>
      </c>
      <c r="P199" s="40">
        <v>42139109.649999976</v>
      </c>
      <c r="Q199" s="41">
        <v>24456405.750432372</v>
      </c>
      <c r="R199" s="41">
        <v>5224294.5362471342</v>
      </c>
      <c r="S199" s="41">
        <v>5626129.8447677493</v>
      </c>
      <c r="T199" s="41">
        <v>294524.60132598877</v>
      </c>
      <c r="U199" s="41">
        <v>-97035222.497507215</v>
      </c>
      <c r="V199" s="41">
        <v>-106003356.42028219</v>
      </c>
      <c r="W199" s="41">
        <v>-115503178.35434914</v>
      </c>
      <c r="X199" s="41">
        <v>-125617735.18662405</v>
      </c>
      <c r="Y199" s="41">
        <v>-136221818.71482748</v>
      </c>
      <c r="Z199" s="41">
        <v>-147027520.73628342</v>
      </c>
      <c r="AA199" s="42">
        <v>-158948583.89591157</v>
      </c>
    </row>
    <row r="200" spans="1:27" x14ac:dyDescent="0.35">
      <c r="A200" s="13" t="s">
        <v>20</v>
      </c>
      <c r="B200" s="40">
        <v>-36500000</v>
      </c>
      <c r="C200" s="41">
        <v>-39500000</v>
      </c>
      <c r="D200" s="41">
        <v>-43000000</v>
      </c>
      <c r="E200" s="41">
        <v>-136493840.13827446</v>
      </c>
      <c r="F200" s="41">
        <v>-140186492.87700978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2">
        <v>0</v>
      </c>
      <c r="O200" s="13" t="s">
        <v>20</v>
      </c>
      <c r="P200" s="40">
        <v>-36500000</v>
      </c>
      <c r="Q200" s="41">
        <v>-39500000</v>
      </c>
      <c r="R200" s="41">
        <v>-43000000</v>
      </c>
      <c r="S200" s="41">
        <v>-132244885.26277676</v>
      </c>
      <c r="T200" s="41">
        <v>-135832909.37304896</v>
      </c>
      <c r="U200" s="41">
        <v>0</v>
      </c>
      <c r="V200" s="41">
        <v>0</v>
      </c>
      <c r="W200" s="41">
        <v>0</v>
      </c>
      <c r="X200" s="41">
        <v>0</v>
      </c>
      <c r="Y200" s="41">
        <v>0</v>
      </c>
      <c r="Z200" s="41">
        <v>0</v>
      </c>
      <c r="AA200" s="42">
        <v>0</v>
      </c>
    </row>
    <row r="201" spans="1:27" ht="15" thickBot="1" x14ac:dyDescent="0.4">
      <c r="A201" s="35" t="s">
        <v>21</v>
      </c>
      <c r="B201" s="43">
        <v>464848840.4144547</v>
      </c>
      <c r="C201" s="44">
        <v>449805246.16488707</v>
      </c>
      <c r="D201" s="44">
        <v>412029540.7011342</v>
      </c>
      <c r="E201" s="44">
        <v>242078843.66456071</v>
      </c>
      <c r="F201" s="44">
        <v>61049691.471843362</v>
      </c>
      <c r="G201" s="44">
        <v>-91312138.756798804</v>
      </c>
      <c r="H201" s="45">
        <v>-254009799.80329162</v>
      </c>
      <c r="I201" s="44">
        <v>-427634010.16764432</v>
      </c>
      <c r="J201" s="44">
        <v>-612976825.18229914</v>
      </c>
      <c r="K201" s="46">
        <v>-810434362.6582911</v>
      </c>
      <c r="L201" s="44">
        <v>-1021064037.1686147</v>
      </c>
      <c r="M201" s="47">
        <v>-1245557304.3108258</v>
      </c>
      <c r="O201" s="35" t="s">
        <v>21</v>
      </c>
      <c r="P201" s="43">
        <v>464848840.4144547</v>
      </c>
      <c r="Q201" s="44">
        <v>449805246.16488707</v>
      </c>
      <c r="R201" s="44">
        <v>412029540.7011342</v>
      </c>
      <c r="S201" s="44">
        <v>285410785.28312516</v>
      </c>
      <c r="T201" s="44">
        <v>149872400.51140219</v>
      </c>
      <c r="U201" s="44">
        <v>52837178.013894975</v>
      </c>
      <c r="V201" s="45">
        <v>-53166178.40638721</v>
      </c>
      <c r="W201" s="44">
        <v>-168669356.76073635</v>
      </c>
      <c r="X201" s="44">
        <v>-294287091.9473604</v>
      </c>
      <c r="Y201" s="46">
        <v>-430508910.66218787</v>
      </c>
      <c r="Z201" s="44">
        <v>-577536431.39847136</v>
      </c>
      <c r="AA201" s="47">
        <v>-736485015.29438293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427C-8EDA-4D34-9351-8A0CF8C64942}">
  <dimension ref="C2:O31"/>
  <sheetViews>
    <sheetView showGridLines="0" workbookViewId="0">
      <selection activeCell="F16" sqref="F16"/>
    </sheetView>
  </sheetViews>
  <sheetFormatPr defaultRowHeight="14.5" x14ac:dyDescent="0.35"/>
  <cols>
    <col min="3" max="3" width="45.81640625" bestFit="1" customWidth="1"/>
    <col min="4" max="12" width="15.26953125" bestFit="1" customWidth="1"/>
    <col min="13" max="15" width="16" bestFit="1" customWidth="1"/>
  </cols>
  <sheetData>
    <row r="2" spans="3:15" ht="15" thickBot="1" x14ac:dyDescent="0.4"/>
    <row r="3" spans="3:15" ht="15" thickBot="1" x14ac:dyDescent="0.4">
      <c r="C3" s="1"/>
      <c r="D3" s="2">
        <v>2023</v>
      </c>
      <c r="E3" s="3">
        <v>2024</v>
      </c>
      <c r="F3" s="3">
        <v>2025</v>
      </c>
      <c r="G3" s="3">
        <v>2026</v>
      </c>
      <c r="H3" s="3">
        <v>2027</v>
      </c>
      <c r="I3" s="3">
        <v>2028</v>
      </c>
      <c r="J3" s="3">
        <v>2029</v>
      </c>
      <c r="K3" s="3">
        <v>2030</v>
      </c>
      <c r="L3" s="3">
        <v>2031</v>
      </c>
      <c r="M3" s="3">
        <v>2032</v>
      </c>
      <c r="N3" s="3">
        <v>2033</v>
      </c>
      <c r="O3" s="4">
        <v>2034</v>
      </c>
    </row>
    <row r="4" spans="3:15" ht="15" thickBot="1" x14ac:dyDescent="0.4">
      <c r="C4" s="5" t="s">
        <v>0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3:15" x14ac:dyDescent="0.35">
      <c r="C5" s="9" t="s">
        <v>1</v>
      </c>
      <c r="D5" s="10">
        <v>220159.86201667751</v>
      </c>
      <c r="E5" s="11">
        <v>252273.66816363632</v>
      </c>
      <c r="F5" s="11">
        <v>298573.88929154334</v>
      </c>
      <c r="G5" s="11">
        <v>209135.11994331112</v>
      </c>
      <c r="H5" s="11">
        <v>210019.38273430537</v>
      </c>
      <c r="I5" s="11">
        <v>210948.58823480646</v>
      </c>
      <c r="J5" s="11">
        <v>211885.01764569388</v>
      </c>
      <c r="K5" s="11">
        <v>212828.67254568188</v>
      </c>
      <c r="L5" s="11">
        <v>213776.53012399061</v>
      </c>
      <c r="M5" s="11">
        <v>214728.6090977446</v>
      </c>
      <c r="N5" s="11">
        <v>215684.9282674253</v>
      </c>
      <c r="O5" s="12">
        <v>216645.50651724471</v>
      </c>
    </row>
    <row r="6" spans="3:15" x14ac:dyDescent="0.35">
      <c r="C6" s="13" t="s">
        <v>2</v>
      </c>
      <c r="D6" s="14">
        <v>158266.28713892281</v>
      </c>
      <c r="E6" s="15">
        <v>180473.92739379761</v>
      </c>
      <c r="F6" s="15">
        <v>214330.88424967931</v>
      </c>
      <c r="G6" s="15">
        <v>79277.344887896106</v>
      </c>
      <c r="H6" s="15">
        <v>76720.914931399981</v>
      </c>
      <c r="I6" s="15">
        <v>77075.504126684988</v>
      </c>
      <c r="J6" s="15">
        <v>77541.909360755832</v>
      </c>
      <c r="K6" s="15">
        <v>77907.818859858118</v>
      </c>
      <c r="L6" s="15">
        <v>78307.160580728843</v>
      </c>
      <c r="M6" s="15">
        <v>78655.910750076291</v>
      </c>
      <c r="N6" s="15">
        <v>79006.2141194086</v>
      </c>
      <c r="O6" s="16">
        <v>79605.76011629471</v>
      </c>
    </row>
    <row r="7" spans="3:15" x14ac:dyDescent="0.35">
      <c r="C7" s="13" t="s">
        <v>3</v>
      </c>
      <c r="D7" s="17">
        <v>657.30073268299202</v>
      </c>
      <c r="E7" s="18">
        <v>695.25208385933581</v>
      </c>
      <c r="F7" s="18">
        <v>730.82543899502161</v>
      </c>
      <c r="G7" s="18">
        <v>904.84978285281147</v>
      </c>
      <c r="H7" s="18">
        <v>943.55064246099289</v>
      </c>
      <c r="I7" s="18">
        <v>987.87739885249357</v>
      </c>
      <c r="J7" s="18">
        <v>1034.1020243446469</v>
      </c>
      <c r="K7" s="18">
        <v>1082.8417562105813</v>
      </c>
      <c r="L7" s="18">
        <v>1133.9013764539593</v>
      </c>
      <c r="M7" s="18">
        <v>1187.390076163121</v>
      </c>
      <c r="N7" s="18">
        <v>1243.4029102021921</v>
      </c>
      <c r="O7" s="19">
        <v>1301.996173562334</v>
      </c>
    </row>
    <row r="8" spans="3:15" x14ac:dyDescent="0.35">
      <c r="C8" s="13" t="s">
        <v>4</v>
      </c>
      <c r="D8" s="17">
        <v>573.68859187091505</v>
      </c>
      <c r="E8" s="18">
        <v>585.47147962492443</v>
      </c>
      <c r="F8" s="18">
        <v>606.2519560049119</v>
      </c>
      <c r="G8" s="18">
        <v>577.60793946188028</v>
      </c>
      <c r="H8" s="18">
        <v>617.84352600411887</v>
      </c>
      <c r="I8" s="18">
        <v>643.47594321253121</v>
      </c>
      <c r="J8" s="18">
        <v>669.38358972363767</v>
      </c>
      <c r="K8" s="18">
        <v>697.03943494127282</v>
      </c>
      <c r="L8" s="18">
        <v>725.65835154165632</v>
      </c>
      <c r="M8" s="18">
        <v>755.70630997677574</v>
      </c>
      <c r="N8" s="18">
        <v>786.91854943213036</v>
      </c>
      <c r="O8" s="19">
        <v>816.7948403002506</v>
      </c>
    </row>
    <row r="9" spans="3:15" x14ac:dyDescent="0.35">
      <c r="C9" s="13" t="s">
        <v>5</v>
      </c>
      <c r="D9" s="20">
        <v>1736534863.3313825</v>
      </c>
      <c r="E9" s="21">
        <v>2104725521.9232807</v>
      </c>
      <c r="F9" s="21">
        <v>2618464724.5673175</v>
      </c>
      <c r="G9" s="21">
        <v>2270830414.411221</v>
      </c>
      <c r="H9" s="21">
        <v>2377967082.0985799</v>
      </c>
      <c r="I9" s="21">
        <v>2500696111.6440759</v>
      </c>
      <c r="J9" s="21">
        <v>2629328708.1085591</v>
      </c>
      <c r="K9" s="21">
        <v>2765517282.6159949</v>
      </c>
      <c r="L9" s="21">
        <v>2908818021.1337314</v>
      </c>
      <c r="M9" s="21">
        <v>3059599434.1316638</v>
      </c>
      <c r="N9" s="21">
        <v>3218199209.9336119</v>
      </c>
      <c r="O9" s="22">
        <v>3384859446.0591154</v>
      </c>
    </row>
    <row r="10" spans="3:15" x14ac:dyDescent="0.35">
      <c r="C10" s="13" t="s">
        <v>6</v>
      </c>
      <c r="D10" s="20">
        <v>1089546760.9123983</v>
      </c>
      <c r="E10" s="21">
        <v>1267948047.6596146</v>
      </c>
      <c r="F10" s="21">
        <v>1559262213.7035654</v>
      </c>
      <c r="G10" s="21">
        <v>549494685.92047799</v>
      </c>
      <c r="H10" s="21">
        <v>568818247.19373858</v>
      </c>
      <c r="I10" s="21">
        <v>595154792.59799957</v>
      </c>
      <c r="J10" s="21">
        <v>622863379.70313215</v>
      </c>
      <c r="K10" s="21">
        <v>651657864.42699051</v>
      </c>
      <c r="L10" s="21">
        <v>681890940.73103356</v>
      </c>
      <c r="M10" s="21">
        <v>713289216.84963322</v>
      </c>
      <c r="N10" s="21">
        <v>746057464.93163168</v>
      </c>
      <c r="O10" s="22">
        <v>780258889.45402801</v>
      </c>
    </row>
    <row r="11" spans="3:15" x14ac:dyDescent="0.35">
      <c r="C11" s="5" t="s">
        <v>7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3:15" x14ac:dyDescent="0.35">
      <c r="C12" s="13" t="s">
        <v>8</v>
      </c>
      <c r="D12" s="20">
        <v>18500</v>
      </c>
      <c r="E12" s="21">
        <v>20000</v>
      </c>
      <c r="F12" s="21">
        <v>21000</v>
      </c>
      <c r="G12" s="21">
        <v>22000</v>
      </c>
      <c r="H12" s="21">
        <v>23000</v>
      </c>
      <c r="I12" s="21">
        <v>24000</v>
      </c>
      <c r="J12" s="21">
        <v>25000</v>
      </c>
      <c r="K12" s="21">
        <v>26000</v>
      </c>
      <c r="L12" s="21">
        <v>27000</v>
      </c>
      <c r="M12" s="21">
        <v>28000</v>
      </c>
      <c r="N12" s="21">
        <v>29000</v>
      </c>
      <c r="O12" s="22">
        <v>30000</v>
      </c>
    </row>
    <row r="13" spans="3:15" x14ac:dyDescent="0.35">
      <c r="C13" s="13" t="s">
        <v>9</v>
      </c>
      <c r="D13" s="20">
        <v>567836479.35000002</v>
      </c>
      <c r="E13" s="21">
        <v>643519402.7795676</v>
      </c>
      <c r="F13" s="21">
        <v>720109925.94760287</v>
      </c>
      <c r="G13" s="21">
        <v>610624563.13644302</v>
      </c>
      <c r="H13" s="21">
        <v>638137258.10220432</v>
      </c>
      <c r="I13" s="21">
        <v>667256171.31372714</v>
      </c>
      <c r="J13" s="21">
        <v>697886919.7783829</v>
      </c>
      <c r="K13" s="21">
        <v>729974411.13805878</v>
      </c>
      <c r="L13" s="21">
        <v>763705025.31100178</v>
      </c>
      <c r="M13" s="21">
        <v>798824192.21319401</v>
      </c>
      <c r="N13" s="21">
        <v>835521466.7326318</v>
      </c>
      <c r="O13" s="22">
        <v>873766989.51138711</v>
      </c>
    </row>
    <row r="14" spans="3:15" x14ac:dyDescent="0.35">
      <c r="C14" s="13" t="s">
        <v>10</v>
      </c>
      <c r="D14" s="26">
        <v>0.01</v>
      </c>
      <c r="E14" s="27">
        <v>0.01</v>
      </c>
      <c r="F14" s="27">
        <v>0.01</v>
      </c>
      <c r="G14" s="27">
        <v>0.01</v>
      </c>
      <c r="H14" s="27">
        <v>0.01</v>
      </c>
      <c r="I14" s="27">
        <v>0.01</v>
      </c>
      <c r="J14" s="27">
        <v>0.01</v>
      </c>
      <c r="K14" s="27">
        <v>0.01</v>
      </c>
      <c r="L14" s="27">
        <v>0.01</v>
      </c>
      <c r="M14" s="27">
        <v>0.01</v>
      </c>
      <c r="N14" s="27">
        <v>0.01</v>
      </c>
      <c r="O14" s="28">
        <v>0.01</v>
      </c>
    </row>
    <row r="15" spans="3:15" x14ac:dyDescent="0.35">
      <c r="C15" s="13" t="s">
        <v>11</v>
      </c>
      <c r="D15" s="20">
        <v>136947734</v>
      </c>
      <c r="E15" s="21">
        <v>141228354.53</v>
      </c>
      <c r="F15" s="21">
        <v>147583630.48384997</v>
      </c>
      <c r="G15" s="21">
        <v>154224893.85562322</v>
      </c>
      <c r="H15" s="21">
        <v>161165014.07912627</v>
      </c>
      <c r="I15" s="21">
        <v>168417439.71268696</v>
      </c>
      <c r="J15" s="21">
        <v>175996224.49975786</v>
      </c>
      <c r="K15" s="21">
        <v>183916054.60224694</v>
      </c>
      <c r="L15" s="21">
        <v>192192277.05934805</v>
      </c>
      <c r="M15" s="21">
        <v>200840929.52701867</v>
      </c>
      <c r="N15" s="21">
        <v>209878771.3557345</v>
      </c>
      <c r="O15" s="22">
        <v>219323316.06674251</v>
      </c>
    </row>
    <row r="16" spans="3:15" x14ac:dyDescent="0.35">
      <c r="C16" s="13" t="s">
        <v>12</v>
      </c>
      <c r="D16" s="29">
        <v>0.48312062571961167</v>
      </c>
      <c r="E16" s="30">
        <v>0.49253731343283591</v>
      </c>
      <c r="F16" s="30">
        <v>0.49532971838376749</v>
      </c>
      <c r="G16" s="30">
        <v>0.50639193210671307</v>
      </c>
      <c r="H16" s="30">
        <v>0.50188579328570893</v>
      </c>
      <c r="I16" s="30">
        <v>0.49759597079154488</v>
      </c>
      <c r="J16" s="30">
        <v>0.49346503958946769</v>
      </c>
      <c r="K16" s="30">
        <v>0.48939528527433573</v>
      </c>
      <c r="L16" s="30">
        <v>0.48546576244390505</v>
      </c>
      <c r="M16" s="30">
        <v>0.48146528725450644</v>
      </c>
      <c r="N16" s="30">
        <v>0.47747671574195599</v>
      </c>
      <c r="O16" s="31">
        <v>0.47344663291661648</v>
      </c>
    </row>
    <row r="17" spans="3:15" x14ac:dyDescent="0.35">
      <c r="C17" s="5" t="s">
        <v>13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3:15" x14ac:dyDescent="0.35">
      <c r="C18" s="13" t="s">
        <v>1</v>
      </c>
      <c r="D18" s="14">
        <v>234212.61916667814</v>
      </c>
      <c r="E18" s="15">
        <v>269735.90000001073</v>
      </c>
      <c r="F18" s="15">
        <v>317631.79711866315</v>
      </c>
      <c r="G18" s="15">
        <v>222484.17015245862</v>
      </c>
      <c r="H18" s="15">
        <v>223424.87524926101</v>
      </c>
      <c r="I18" s="15">
        <v>224413.39173915572</v>
      </c>
      <c r="J18" s="15">
        <v>225409.59324009984</v>
      </c>
      <c r="K18" s="15">
        <v>226413.48143157639</v>
      </c>
      <c r="L18" s="15">
        <v>227421.84055743704</v>
      </c>
      <c r="M18" s="15">
        <v>228434.6905295155</v>
      </c>
      <c r="N18" s="15">
        <v>229452.05134832452</v>
      </c>
      <c r="O18" s="16">
        <v>230473.94310345172</v>
      </c>
    </row>
    <row r="19" spans="3:15" x14ac:dyDescent="0.35">
      <c r="C19" s="13" t="s">
        <v>2</v>
      </c>
      <c r="D19" s="14">
        <v>142073.82829026968</v>
      </c>
      <c r="E19" s="15">
        <v>161436.51259231969</v>
      </c>
      <c r="F19" s="15">
        <v>190102.13180843231</v>
      </c>
      <c r="G19" s="15">
        <v>71070.76975071356</v>
      </c>
      <c r="H19" s="15">
        <v>71371.27038989318</v>
      </c>
      <c r="I19" s="15">
        <v>71865.533996518454</v>
      </c>
      <c r="J19" s="15">
        <v>73633.26285663429</v>
      </c>
      <c r="K19" s="15">
        <v>73991.514321324357</v>
      </c>
      <c r="L19" s="15">
        <v>74923.315301195107</v>
      </c>
      <c r="M19" s="15">
        <v>75256.995116752048</v>
      </c>
      <c r="N19" s="15">
        <v>75592.161014696962</v>
      </c>
      <c r="O19" s="16">
        <v>76033.299552351469</v>
      </c>
    </row>
    <row r="20" spans="3:15" x14ac:dyDescent="0.35">
      <c r="C20" s="13" t="s">
        <v>3</v>
      </c>
      <c r="D20" s="32">
        <v>438.87663706011517</v>
      </c>
      <c r="E20" s="18">
        <v>460.80352853542337</v>
      </c>
      <c r="F20" s="18">
        <v>483.84370496219435</v>
      </c>
      <c r="G20" s="18">
        <v>596.23960291955689</v>
      </c>
      <c r="H20" s="18">
        <v>626.05158306553494</v>
      </c>
      <c r="I20" s="18">
        <v>657.35654665654386</v>
      </c>
      <c r="J20" s="18">
        <v>690.23833836906113</v>
      </c>
      <c r="K20" s="18">
        <v>724.75056077057798</v>
      </c>
      <c r="L20" s="18">
        <v>760.99727950867828</v>
      </c>
      <c r="M20" s="18">
        <v>799.0471434841121</v>
      </c>
      <c r="N20" s="18">
        <v>838.99950065831752</v>
      </c>
      <c r="O20" s="19">
        <v>880.95105136372229</v>
      </c>
    </row>
    <row r="21" spans="3:15" x14ac:dyDescent="0.35">
      <c r="C21" s="13" t="s">
        <v>4</v>
      </c>
      <c r="D21" s="17">
        <v>376.81011476302569</v>
      </c>
      <c r="E21" s="18">
        <v>382.64240454086558</v>
      </c>
      <c r="F21" s="18">
        <v>398.42436497888662</v>
      </c>
      <c r="G21" s="18">
        <v>383.7543015665762</v>
      </c>
      <c r="H21" s="18">
        <v>401.85659046709958</v>
      </c>
      <c r="I21" s="18">
        <v>419.69211746917193</v>
      </c>
      <c r="J21" s="18">
        <v>430.70437014956593</v>
      </c>
      <c r="K21" s="18">
        <v>450.6943328358966</v>
      </c>
      <c r="L21" s="18">
        <v>467.97165952224447</v>
      </c>
      <c r="M21" s="18">
        <v>489.77192586885241</v>
      </c>
      <c r="N21" s="18">
        <v>512.49042386880922</v>
      </c>
      <c r="O21" s="19">
        <v>535.43611159378486</v>
      </c>
    </row>
    <row r="22" spans="3:15" x14ac:dyDescent="0.35">
      <c r="C22" s="13" t="s">
        <v>5</v>
      </c>
      <c r="D22" s="20">
        <v>1233485359.8829582</v>
      </c>
      <c r="E22" s="21">
        <v>1491543053.9121966</v>
      </c>
      <c r="F22" s="21">
        <v>1844209746.3803284</v>
      </c>
      <c r="G22" s="21">
        <v>1591846479.2110689</v>
      </c>
      <c r="H22" s="21">
        <v>1678505962.1522341</v>
      </c>
      <c r="I22" s="21">
        <v>1770235346.605603</v>
      </c>
      <c r="J22" s="21">
        <v>1867036117.0859094</v>
      </c>
      <c r="K22" s="21">
        <v>1969119571.6026461</v>
      </c>
      <c r="L22" s="21">
        <v>2076808823.5807917</v>
      </c>
      <c r="M22" s="21">
        <v>2190361043.2834382</v>
      </c>
      <c r="N22" s="21">
        <v>2310121878.0752506</v>
      </c>
      <c r="O22" s="22">
        <v>2436435149.8671417</v>
      </c>
    </row>
    <row r="23" spans="3:15" x14ac:dyDescent="0.35">
      <c r="C23" s="13" t="s">
        <v>6</v>
      </c>
      <c r="D23" s="20">
        <v>642418266.51454711</v>
      </c>
      <c r="E23" s="21">
        <v>741269464.30820322</v>
      </c>
      <c r="F23" s="21">
        <v>908895853.76288688</v>
      </c>
      <c r="G23" s="21">
        <v>327284563.28980839</v>
      </c>
      <c r="H23" s="21">
        <v>344172184.51425523</v>
      </c>
      <c r="I23" s="21">
        <v>361936777.63261908</v>
      </c>
      <c r="J23" s="21">
        <v>380570017.20868921</v>
      </c>
      <c r="K23" s="21">
        <v>400170674.19080365</v>
      </c>
      <c r="L23" s="21">
        <v>420743858.38090378</v>
      </c>
      <c r="M23" s="21">
        <v>442305161.20121366</v>
      </c>
      <c r="N23" s="21">
        <v>464883103.67497587</v>
      </c>
      <c r="O23" s="22">
        <v>488531691.16747844</v>
      </c>
    </row>
    <row r="24" spans="3:15" x14ac:dyDescent="0.35">
      <c r="C24" s="33" t="s">
        <v>14</v>
      </c>
      <c r="D24" s="3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3:15" x14ac:dyDescent="0.35">
      <c r="C25" s="13" t="s">
        <v>15</v>
      </c>
      <c r="D25" s="20">
        <v>473027855</v>
      </c>
      <c r="E25" s="21">
        <v>526747454</v>
      </c>
      <c r="F25" s="21">
        <v>577750590</v>
      </c>
      <c r="G25" s="21">
        <v>230855429.66173843</v>
      </c>
      <c r="H25" s="21">
        <v>233386142.39409134</v>
      </c>
      <c r="I25" s="21">
        <v>242291595.05562362</v>
      </c>
      <c r="J25" s="21">
        <v>251720028.05565178</v>
      </c>
      <c r="K25" s="21">
        <v>261271550.85951596</v>
      </c>
      <c r="L25" s="21">
        <v>271307270.73604399</v>
      </c>
      <c r="M25" s="21">
        <v>281526961.31747699</v>
      </c>
      <c r="N25" s="21">
        <v>292113730.95570725</v>
      </c>
      <c r="O25" s="22">
        <v>303077136.66308606</v>
      </c>
    </row>
    <row r="26" spans="3:15" ht="15" thickBot="1" x14ac:dyDescent="0.4">
      <c r="C26" s="35" t="s">
        <v>16</v>
      </c>
      <c r="D26" s="36">
        <v>0.83303534063446039</v>
      </c>
      <c r="E26" s="36">
        <v>0.81854168145483741</v>
      </c>
      <c r="F26" s="36">
        <v>0.80230888254974375</v>
      </c>
      <c r="G26" s="36">
        <v>0.37806443369385745</v>
      </c>
      <c r="H26" s="36">
        <v>0.36573031809515832</v>
      </c>
      <c r="I26" s="36">
        <v>0.36311630446008147</v>
      </c>
      <c r="J26" s="36">
        <v>0.3606888464618116</v>
      </c>
      <c r="K26" s="36">
        <v>0.35791878026543883</v>
      </c>
      <c r="L26" s="36">
        <v>0.35525138861769329</v>
      </c>
      <c r="M26" s="36">
        <v>0.35242668419629153</v>
      </c>
      <c r="N26" s="36">
        <v>0.34961846294391391</v>
      </c>
      <c r="O26" s="37">
        <v>0.34686265366075186</v>
      </c>
    </row>
    <row r="27" spans="3:15" x14ac:dyDescent="0.35">
      <c r="C27" s="33" t="s">
        <v>17</v>
      </c>
      <c r="D27" s="3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3:15" x14ac:dyDescent="0.35">
      <c r="C28" s="38" t="s">
        <v>18</v>
      </c>
      <c r="D28" s="39">
        <v>459209730.76445472</v>
      </c>
      <c r="E28" s="18">
        <v>464848840.4144547</v>
      </c>
      <c r="F28" s="18">
        <v>449805246.16488707</v>
      </c>
      <c r="G28" s="18">
        <v>412029540.7011342</v>
      </c>
      <c r="H28" s="18">
        <v>186485301.08205286</v>
      </c>
      <c r="I28" s="18">
        <v>-57100800.546933889</v>
      </c>
      <c r="J28" s="18">
        <v>-313647937.09235048</v>
      </c>
      <c r="K28" s="18">
        <v>-583818604.31532371</v>
      </c>
      <c r="L28" s="18">
        <v>-868605409.99161959</v>
      </c>
      <c r="M28" s="18">
        <v>-1168810887.5072293</v>
      </c>
      <c r="N28" s="18">
        <v>-1485267188.8759277</v>
      </c>
      <c r="O28" s="19">
        <v>-1818796153.2971177</v>
      </c>
    </row>
    <row r="29" spans="3:15" x14ac:dyDescent="0.35">
      <c r="C29" s="13" t="s">
        <v>19</v>
      </c>
      <c r="D29" s="40">
        <v>42139109.649999976</v>
      </c>
      <c r="E29" s="41">
        <v>24456405.750432372</v>
      </c>
      <c r="F29" s="41">
        <v>5224294.5362471342</v>
      </c>
      <c r="G29" s="41">
        <v>-225544239.61908135</v>
      </c>
      <c r="H29" s="41">
        <v>-243586101.62898675</v>
      </c>
      <c r="I29" s="41">
        <v>-256547136.54541656</v>
      </c>
      <c r="J29" s="41">
        <v>-270170667.22297323</v>
      </c>
      <c r="K29" s="41">
        <v>-284786805.67629594</v>
      </c>
      <c r="L29" s="41">
        <v>-300205477.51560968</v>
      </c>
      <c r="M29" s="41">
        <v>-316456301.36869836</v>
      </c>
      <c r="N29" s="41">
        <v>-333528964.42119008</v>
      </c>
      <c r="O29" s="42">
        <v>-351366536.78155851</v>
      </c>
    </row>
    <row r="30" spans="3:15" x14ac:dyDescent="0.35">
      <c r="C30" s="13" t="s">
        <v>20</v>
      </c>
      <c r="D30" s="40">
        <v>-36500000</v>
      </c>
      <c r="E30" s="41">
        <v>-39500000</v>
      </c>
      <c r="F30" s="41">
        <v>-43000000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2">
        <v>0</v>
      </c>
    </row>
    <row r="31" spans="3:15" ht="15" thickBot="1" x14ac:dyDescent="0.4">
      <c r="C31" s="35" t="s">
        <v>21</v>
      </c>
      <c r="D31" s="43">
        <v>464848840.4144547</v>
      </c>
      <c r="E31" s="44">
        <v>449805246.16488707</v>
      </c>
      <c r="F31" s="44">
        <v>412029540.7011342</v>
      </c>
      <c r="G31" s="44">
        <v>186485301.08205286</v>
      </c>
      <c r="H31" s="44">
        <v>-57100800.546933889</v>
      </c>
      <c r="I31" s="44">
        <v>-313647937.09235048</v>
      </c>
      <c r="J31" s="45">
        <v>-583818604.31532371</v>
      </c>
      <c r="K31" s="44">
        <v>-868605409.99161959</v>
      </c>
      <c r="L31" s="44">
        <v>-1168810887.5072293</v>
      </c>
      <c r="M31" s="46">
        <v>-1485267188.8759277</v>
      </c>
      <c r="N31" s="44">
        <v>-1818796153.2971177</v>
      </c>
      <c r="O31" s="47">
        <v>-2170162690.0786762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91D7-8405-42EC-BA01-906C9AA1B025}">
  <dimension ref="A1:N32"/>
  <sheetViews>
    <sheetView showGridLines="0" workbookViewId="0">
      <selection activeCell="B46" sqref="B46"/>
    </sheetView>
  </sheetViews>
  <sheetFormatPr defaultRowHeight="14.5" x14ac:dyDescent="0.35"/>
  <cols>
    <col min="2" max="2" width="45.81640625" bestFit="1" customWidth="1"/>
    <col min="3" max="14" width="15.26953125" bestFit="1" customWidth="1"/>
  </cols>
  <sheetData>
    <row r="1" spans="1:14" ht="23.5" x14ac:dyDescent="0.55000000000000004">
      <c r="A1" s="49" t="s">
        <v>22</v>
      </c>
    </row>
    <row r="3" spans="1:14" ht="15" thickBot="1" x14ac:dyDescent="0.4"/>
    <row r="4" spans="1:14" ht="15" thickBot="1" x14ac:dyDescent="0.4">
      <c r="B4" s="1"/>
      <c r="C4" s="2">
        <v>2023</v>
      </c>
      <c r="D4" s="3">
        <v>2024</v>
      </c>
      <c r="E4" s="3">
        <v>2025</v>
      </c>
      <c r="F4" s="3">
        <v>2026</v>
      </c>
      <c r="G4" s="3">
        <v>2027</v>
      </c>
      <c r="H4" s="3">
        <v>2028</v>
      </c>
      <c r="I4" s="3">
        <v>2029</v>
      </c>
      <c r="J4" s="3">
        <v>2030</v>
      </c>
      <c r="K4" s="3">
        <v>2031</v>
      </c>
      <c r="L4" s="3">
        <v>2032</v>
      </c>
      <c r="M4" s="3">
        <v>2033</v>
      </c>
      <c r="N4" s="4">
        <v>2034</v>
      </c>
    </row>
    <row r="5" spans="1:14" ht="15" thickBot="1" x14ac:dyDescent="0.4">
      <c r="B5" s="5" t="s">
        <v>0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x14ac:dyDescent="0.35">
      <c r="B6" s="9" t="s">
        <v>1</v>
      </c>
      <c r="C6" s="10">
        <v>220159.86201667751</v>
      </c>
      <c r="D6" s="11">
        <v>252273.66816363652</v>
      </c>
      <c r="E6" s="11">
        <v>286656.56815196446</v>
      </c>
      <c r="F6" s="11">
        <v>287800.81823780166</v>
      </c>
      <c r="G6" s="11">
        <v>289017.69446047745</v>
      </c>
      <c r="H6" s="11">
        <v>290296.41849031823</v>
      </c>
      <c r="I6" s="11">
        <v>291585.08368795924</v>
      </c>
      <c r="J6" s="11">
        <v>292883.69222594285</v>
      </c>
      <c r="K6" s="11">
        <v>294188.0842701114</v>
      </c>
      <c r="L6" s="11">
        <v>295498.28557799099</v>
      </c>
      <c r="M6" s="11">
        <v>296814.32202182285</v>
      </c>
      <c r="N6" s="12">
        <v>298136.2195890724</v>
      </c>
    </row>
    <row r="7" spans="1:14" x14ac:dyDescent="0.35">
      <c r="B7" s="13" t="s">
        <v>2</v>
      </c>
      <c r="C7" s="14">
        <v>158266.28713892281</v>
      </c>
      <c r="D7" s="15">
        <v>179830.71883437433</v>
      </c>
      <c r="E7" s="15">
        <v>205776.05052395028</v>
      </c>
      <c r="F7" s="15">
        <v>206597.44898341454</v>
      </c>
      <c r="G7" s="15">
        <v>207766.106867592</v>
      </c>
      <c r="H7" s="15">
        <v>208685.3430200154</v>
      </c>
      <c r="I7" s="15">
        <v>223414.35074403198</v>
      </c>
      <c r="J7" s="15">
        <v>230461.49426265529</v>
      </c>
      <c r="K7" s="15">
        <v>231877.72306208574</v>
      </c>
      <c r="L7" s="15">
        <v>235221.57786939695</v>
      </c>
      <c r="M7" s="15">
        <v>236528.29687582605</v>
      </c>
      <c r="N7" s="16">
        <v>237581.70352445391</v>
      </c>
    </row>
    <row r="8" spans="1:14" x14ac:dyDescent="0.35">
      <c r="B8" s="13" t="s">
        <v>3</v>
      </c>
      <c r="C8" s="17">
        <v>690.25509393457014</v>
      </c>
      <c r="D8" s="18">
        <v>729.34589263662474</v>
      </c>
      <c r="E8" s="18">
        <v>767.43379473557604</v>
      </c>
      <c r="F8" s="18">
        <v>803.22164191572074</v>
      </c>
      <c r="G8" s="18">
        <v>840.63065072820029</v>
      </c>
      <c r="H8" s="18">
        <v>880.00478067302356</v>
      </c>
      <c r="I8" s="18">
        <v>927.16554920377621</v>
      </c>
      <c r="J8" s="18">
        <v>972.34898726457322</v>
      </c>
      <c r="K8" s="18">
        <v>1018.1057710525318</v>
      </c>
      <c r="L8" s="18">
        <v>1067.2366906923571</v>
      </c>
      <c r="M8" s="18">
        <v>1116.9944867302759</v>
      </c>
      <c r="N8" s="19">
        <v>1169.6108729904558</v>
      </c>
    </row>
    <row r="9" spans="1:14" x14ac:dyDescent="0.35">
      <c r="B9" s="13" t="s">
        <v>4</v>
      </c>
      <c r="C9" s="17">
        <v>573.61711093444558</v>
      </c>
      <c r="D9" s="18">
        <v>584.7845063176336</v>
      </c>
      <c r="E9" s="18">
        <v>606.17633516020703</v>
      </c>
      <c r="F9" s="18">
        <v>629.32637908641584</v>
      </c>
      <c r="G9" s="18">
        <v>656.19733237169828</v>
      </c>
      <c r="H9" s="18">
        <v>684.8614843048889</v>
      </c>
      <c r="I9" s="18">
        <v>672.80980655357234</v>
      </c>
      <c r="J9" s="18">
        <v>685.52817008589102</v>
      </c>
      <c r="K9" s="18">
        <v>715.80029161034201</v>
      </c>
      <c r="L9" s="18">
        <v>742.50409810412714</v>
      </c>
      <c r="M9" s="18">
        <v>775.66408866123186</v>
      </c>
      <c r="N9" s="19">
        <v>810.91109331098494</v>
      </c>
    </row>
    <row r="10" spans="1:14" x14ac:dyDescent="0.35">
      <c r="B10" s="13" t="s">
        <v>5</v>
      </c>
      <c r="C10" s="20">
        <v>1823597594.8433247</v>
      </c>
      <c r="D10" s="21">
        <v>2207937164.3462777</v>
      </c>
      <c r="E10" s="21">
        <v>2639879254.5928721</v>
      </c>
      <c r="F10" s="21">
        <v>2774014149.2358594</v>
      </c>
      <c r="G10" s="21">
        <v>2915485590.7953038</v>
      </c>
      <c r="H10" s="21">
        <v>3065546833.0048409</v>
      </c>
      <c r="I10" s="21">
        <v>3244171731.0861092</v>
      </c>
      <c r="J10" s="21">
        <v>3417421938.2664537</v>
      </c>
      <c r="K10" s="21">
        <v>3594175036.4434676</v>
      </c>
      <c r="L10" s="21">
        <v>3784399348.8662419</v>
      </c>
      <c r="M10" s="21">
        <v>3978479535.3715296</v>
      </c>
      <c r="N10" s="22">
        <v>4184440368.7637906</v>
      </c>
    </row>
    <row r="11" spans="1:14" x14ac:dyDescent="0.35">
      <c r="B11" s="13" t="s">
        <v>6</v>
      </c>
      <c r="C11" s="20">
        <v>1089411004.6434038</v>
      </c>
      <c r="D11" s="21">
        <v>1261946617.6116574</v>
      </c>
      <c r="E11" s="21">
        <v>1496838866.0441973</v>
      </c>
      <c r="F11" s="21">
        <v>1560206693.9666734</v>
      </c>
      <c r="G11" s="21">
        <v>1636026781.0052044</v>
      </c>
      <c r="H11" s="21">
        <v>1715046645.2803514</v>
      </c>
      <c r="I11" s="21">
        <v>1803784393.2646093</v>
      </c>
      <c r="J11" s="21">
        <v>1895854157.2456579</v>
      </c>
      <c r="K11" s="21">
        <v>1991737701.4293973</v>
      </c>
      <c r="L11" s="21">
        <v>2095835826.3665557</v>
      </c>
      <c r="M11" s="21">
        <v>2201598070.065371</v>
      </c>
      <c r="N11" s="22">
        <v>2311891667.4684143</v>
      </c>
    </row>
    <row r="12" spans="1:14" x14ac:dyDescent="0.35">
      <c r="B12" s="5" t="s">
        <v>7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  <row r="13" spans="1:14" x14ac:dyDescent="0.35">
      <c r="B13" s="13" t="s">
        <v>8</v>
      </c>
      <c r="C13" s="20">
        <v>18500</v>
      </c>
      <c r="D13" s="21">
        <v>20000</v>
      </c>
      <c r="E13" s="21">
        <v>21000</v>
      </c>
      <c r="F13" s="21">
        <v>22000</v>
      </c>
      <c r="G13" s="21">
        <v>23000</v>
      </c>
      <c r="H13" s="21">
        <v>24000</v>
      </c>
      <c r="I13" s="21">
        <v>25000</v>
      </c>
      <c r="J13" s="21">
        <v>26000</v>
      </c>
      <c r="K13" s="21">
        <v>27000</v>
      </c>
      <c r="L13" s="21">
        <v>28000</v>
      </c>
      <c r="M13" s="21">
        <v>29000</v>
      </c>
      <c r="N13" s="22">
        <v>30000</v>
      </c>
    </row>
    <row r="14" spans="1:14" x14ac:dyDescent="0.35">
      <c r="B14" s="13" t="s">
        <v>9</v>
      </c>
      <c r="C14" s="20">
        <v>567836479.35000002</v>
      </c>
      <c r="D14" s="21">
        <v>618262514.56633759</v>
      </c>
      <c r="E14" s="21">
        <v>686251028.24905121</v>
      </c>
      <c r="F14" s="21">
        <v>716436913.96493661</v>
      </c>
      <c r="G14" s="21">
        <v>748434860.64931893</v>
      </c>
      <c r="H14" s="21">
        <v>782067220.1743933</v>
      </c>
      <c r="I14" s="21">
        <v>817535913.341061</v>
      </c>
      <c r="J14" s="21">
        <v>854748955.93410838</v>
      </c>
      <c r="K14" s="21">
        <v>893509580.2000035</v>
      </c>
      <c r="L14" s="21">
        <v>933986193.26071811</v>
      </c>
      <c r="M14" s="21">
        <v>976233989.11567473</v>
      </c>
      <c r="N14" s="22">
        <v>1020609897.0410647</v>
      </c>
    </row>
    <row r="15" spans="1:14" x14ac:dyDescent="0.35">
      <c r="B15" s="13" t="s">
        <v>10</v>
      </c>
      <c r="C15" s="26">
        <v>0.01</v>
      </c>
      <c r="D15" s="27">
        <v>0.01</v>
      </c>
      <c r="E15" s="27">
        <v>0.01</v>
      </c>
      <c r="F15" s="27">
        <v>0.01</v>
      </c>
      <c r="G15" s="27">
        <v>0.01</v>
      </c>
      <c r="H15" s="27">
        <v>0.01</v>
      </c>
      <c r="I15" s="27">
        <v>0.01</v>
      </c>
      <c r="J15" s="27">
        <v>0.01</v>
      </c>
      <c r="K15" s="27">
        <v>0.01</v>
      </c>
      <c r="L15" s="27">
        <v>0.01</v>
      </c>
      <c r="M15" s="27">
        <v>0.01</v>
      </c>
      <c r="N15" s="28">
        <v>0.01</v>
      </c>
    </row>
    <row r="16" spans="1:14" x14ac:dyDescent="0.35">
      <c r="B16" s="13" t="s">
        <v>11</v>
      </c>
      <c r="C16" s="20">
        <v>136947734</v>
      </c>
      <c r="D16" s="21">
        <v>141228354.53</v>
      </c>
      <c r="E16" s="21">
        <v>147583630.48384997</v>
      </c>
      <c r="F16" s="21">
        <v>154224893.85562322</v>
      </c>
      <c r="G16" s="21">
        <v>161165014.07912627</v>
      </c>
      <c r="H16" s="21">
        <v>168417439.71268696</v>
      </c>
      <c r="I16" s="21">
        <v>175996224.49975786</v>
      </c>
      <c r="J16" s="21">
        <v>183916054.60224694</v>
      </c>
      <c r="K16" s="21">
        <v>192192277.05934805</v>
      </c>
      <c r="L16" s="21">
        <v>200840929.52701867</v>
      </c>
      <c r="M16" s="21">
        <v>209878771.3557345</v>
      </c>
      <c r="N16" s="22">
        <v>219323316.06674251</v>
      </c>
    </row>
    <row r="17" spans="2:14" x14ac:dyDescent="0.35">
      <c r="B17" s="13" t="s">
        <v>12</v>
      </c>
      <c r="C17" s="29">
        <v>0.48312062571961167</v>
      </c>
      <c r="D17" s="30">
        <v>0.49253731343283591</v>
      </c>
      <c r="E17" s="30">
        <v>0.49532971838376749</v>
      </c>
      <c r="F17" s="30">
        <v>0.49053489303569814</v>
      </c>
      <c r="G17" s="30">
        <v>0.4859865518549969</v>
      </c>
      <c r="H17" s="30">
        <v>0.4815127400288704</v>
      </c>
      <c r="I17" s="30">
        <v>0.477262832323472</v>
      </c>
      <c r="J17" s="30">
        <v>0.47311875791985203</v>
      </c>
      <c r="K17" s="30">
        <v>0.46893388407753106</v>
      </c>
      <c r="L17" s="30">
        <v>0.46476527419575686</v>
      </c>
      <c r="M17" s="30">
        <v>0.46060426284205197</v>
      </c>
      <c r="N17" s="31">
        <v>0.45657761775744421</v>
      </c>
    </row>
    <row r="18" spans="2:14" x14ac:dyDescent="0.35">
      <c r="B18" s="5" t="s">
        <v>13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2:14" x14ac:dyDescent="0.35">
      <c r="B19" s="13" t="s">
        <v>1</v>
      </c>
      <c r="C19" s="14">
        <v>234212.61916667814</v>
      </c>
      <c r="D19" s="15">
        <v>268376.24272727274</v>
      </c>
      <c r="E19" s="15">
        <v>304953.79590634507</v>
      </c>
      <c r="F19" s="15">
        <v>306171.0832317039</v>
      </c>
      <c r="G19" s="15">
        <v>307465.63240476296</v>
      </c>
      <c r="H19" s="15">
        <v>308825.97711735987</v>
      </c>
      <c r="I19" s="15">
        <v>310196.89754038211</v>
      </c>
      <c r="J19" s="15">
        <v>311578.39598504559</v>
      </c>
      <c r="K19" s="15">
        <v>312966.04709586309</v>
      </c>
      <c r="L19" s="15">
        <v>314359.87827445869</v>
      </c>
      <c r="M19" s="15">
        <v>315759.91704449238</v>
      </c>
      <c r="N19" s="16">
        <v>317166.19105220452</v>
      </c>
    </row>
    <row r="20" spans="2:14" x14ac:dyDescent="0.35">
      <c r="B20" s="13" t="s">
        <v>2</v>
      </c>
      <c r="C20" s="14">
        <v>142073.82829026968</v>
      </c>
      <c r="D20" s="15">
        <v>160622.75984961228</v>
      </c>
      <c r="E20" s="15">
        <v>182514.36799072122</v>
      </c>
      <c r="F20" s="15">
        <v>183242.91254348107</v>
      </c>
      <c r="G20" s="15">
        <v>186509.24795963458</v>
      </c>
      <c r="H20" s="15">
        <v>187334.43569631895</v>
      </c>
      <c r="I20" s="15">
        <v>195713.76572012246</v>
      </c>
      <c r="J20" s="15">
        <v>198763.45422065954</v>
      </c>
      <c r="K20" s="15">
        <v>199648.67069135618</v>
      </c>
      <c r="L20" s="15">
        <v>207564.66894783516</v>
      </c>
      <c r="M20" s="15">
        <v>210587.63347237828</v>
      </c>
      <c r="N20" s="16">
        <v>211525.5103190334</v>
      </c>
    </row>
    <row r="21" spans="2:14" x14ac:dyDescent="0.35">
      <c r="B21" s="13" t="s">
        <v>3</v>
      </c>
      <c r="C21" s="32">
        <v>457.41700442526434</v>
      </c>
      <c r="D21" s="18">
        <v>480.11639987058902</v>
      </c>
      <c r="E21" s="18">
        <v>504.12221986411879</v>
      </c>
      <c r="F21" s="18">
        <v>529.32833085732454</v>
      </c>
      <c r="G21" s="18">
        <v>555.99322773518679</v>
      </c>
      <c r="H21" s="18">
        <v>583.79288912194579</v>
      </c>
      <c r="I21" s="18">
        <v>614.51132872916821</v>
      </c>
      <c r="J21" s="18">
        <v>645.54363423287998</v>
      </c>
      <c r="K21" s="18">
        <v>677.82081594452427</v>
      </c>
      <c r="L21" s="18">
        <v>712.79173205094673</v>
      </c>
      <c r="M21" s="18">
        <v>748.5882713599085</v>
      </c>
      <c r="N21" s="19">
        <v>786.01768492790427</v>
      </c>
    </row>
    <row r="22" spans="2:14" x14ac:dyDescent="0.35">
      <c r="B22" s="13" t="s">
        <v>4</v>
      </c>
      <c r="C22" s="17">
        <v>376.75646793542074</v>
      </c>
      <c r="D22" s="18">
        <v>382.59150083425635</v>
      </c>
      <c r="E22" s="18">
        <v>398.37142512401186</v>
      </c>
      <c r="F22" s="18">
        <v>415.51106121429683</v>
      </c>
      <c r="G22" s="18">
        <v>429.81129130198798</v>
      </c>
      <c r="H22" s="18">
        <v>450.54953282123756</v>
      </c>
      <c r="I22" s="18">
        <v>454.10070393801152</v>
      </c>
      <c r="J22" s="18">
        <v>471.49688748170632</v>
      </c>
      <c r="K22" s="18">
        <v>494.87754643165204</v>
      </c>
      <c r="L22" s="18">
        <v>501.77098867921501</v>
      </c>
      <c r="M22" s="18">
        <v>521.65436763670959</v>
      </c>
      <c r="N22" s="19">
        <v>547.66735316797701</v>
      </c>
    </row>
    <row r="23" spans="2:14" x14ac:dyDescent="0.35">
      <c r="B23" s="13" t="s">
        <v>5</v>
      </c>
      <c r="C23" s="20">
        <v>1285594015.893806</v>
      </c>
      <c r="D23" s="21">
        <v>1546222025.6281624</v>
      </c>
      <c r="E23" s="21">
        <v>1844807814.5795531</v>
      </c>
      <c r="F23" s="21">
        <v>1944780341.3258018</v>
      </c>
      <c r="G23" s="21">
        <v>2051385712.5403752</v>
      </c>
      <c r="H23" s="21">
        <v>2163484913.0070171</v>
      </c>
      <c r="I23" s="21">
        <v>2287434092.1024704</v>
      </c>
      <c r="J23" s="21">
        <v>2413649401.1116524</v>
      </c>
      <c r="K23" s="21">
        <v>2545618816.8654041</v>
      </c>
      <c r="L23" s="21">
        <v>2688877465.4709139</v>
      </c>
      <c r="M23" s="21">
        <v>2836490045.5810161</v>
      </c>
      <c r="N23" s="22">
        <v>2991578822.7390623</v>
      </c>
    </row>
    <row r="24" spans="2:14" x14ac:dyDescent="0.35">
      <c r="B24" s="13" t="s">
        <v>6</v>
      </c>
      <c r="C24" s="20">
        <v>642326804.79246557</v>
      </c>
      <c r="D24" s="21">
        <v>737434833.108042</v>
      </c>
      <c r="E24" s="21">
        <v>872502106.58486331</v>
      </c>
      <c r="F24" s="21">
        <v>913673484.61128473</v>
      </c>
      <c r="G24" s="21">
        <v>961965368.4635185</v>
      </c>
      <c r="H24" s="21">
        <v>1012841309.8116801</v>
      </c>
      <c r="I24" s="21">
        <v>1066485105.4064001</v>
      </c>
      <c r="J24" s="21">
        <v>1124596200.1218431</v>
      </c>
      <c r="K24" s="21">
        <v>1185619731.6009507</v>
      </c>
      <c r="L24" s="21">
        <v>1249799149.8339505</v>
      </c>
      <c r="M24" s="21">
        <v>1318247505.253736</v>
      </c>
      <c r="N24" s="22">
        <v>1390147396.3671675</v>
      </c>
    </row>
    <row r="25" spans="2:14" x14ac:dyDescent="0.35">
      <c r="B25" s="33" t="s">
        <v>14</v>
      </c>
      <c r="C25" s="3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spans="2:14" x14ac:dyDescent="0.35">
      <c r="B26" s="13" t="s">
        <v>15</v>
      </c>
      <c r="C26" s="20">
        <v>473027855</v>
      </c>
      <c r="D26" s="21">
        <v>526747454</v>
      </c>
      <c r="E26" s="21">
        <v>577750590</v>
      </c>
      <c r="F26" s="21">
        <v>640067877.26183474</v>
      </c>
      <c r="G26" s="21">
        <v>667320798.41626906</v>
      </c>
      <c r="H26" s="21">
        <v>695183282.11398458</v>
      </c>
      <c r="I26" s="21">
        <v>729926294.97962713</v>
      </c>
      <c r="J26" s="21">
        <v>763545377.55257666</v>
      </c>
      <c r="K26" s="21">
        <v>798056790.13016212</v>
      </c>
      <c r="L26" s="21">
        <v>837576309.76727915</v>
      </c>
      <c r="M26" s="21">
        <v>874517059.16351867</v>
      </c>
      <c r="N26" s="22">
        <v>912526828.39023435</v>
      </c>
    </row>
    <row r="27" spans="2:14" ht="15" thickBot="1" x14ac:dyDescent="0.4">
      <c r="B27" s="35" t="s">
        <v>16</v>
      </c>
      <c r="C27" s="36">
        <v>0.83303534063446039</v>
      </c>
      <c r="D27" s="36">
        <v>0.85198025367828067</v>
      </c>
      <c r="E27" s="36">
        <v>0.84189395165514458</v>
      </c>
      <c r="F27" s="36">
        <v>0.89340438046323301</v>
      </c>
      <c r="G27" s="36">
        <v>0.89162174759914603</v>
      </c>
      <c r="H27" s="36">
        <v>0.88890476954009856</v>
      </c>
      <c r="I27" s="36">
        <v>0.89283697886323343</v>
      </c>
      <c r="J27" s="36">
        <v>0.89329781832624722</v>
      </c>
      <c r="K27" s="36">
        <v>0.8931709383032298</v>
      </c>
      <c r="L27" s="36">
        <v>0.89677590076909564</v>
      </c>
      <c r="M27" s="36">
        <v>0.89580681364690373</v>
      </c>
      <c r="N27" s="37">
        <v>0.89409952914998858</v>
      </c>
    </row>
    <row r="28" spans="2:14" x14ac:dyDescent="0.35">
      <c r="B28" s="33" t="s">
        <v>17</v>
      </c>
      <c r="C28" s="3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2:14" x14ac:dyDescent="0.35">
      <c r="B29" s="38" t="s">
        <v>18</v>
      </c>
      <c r="C29" s="39">
        <v>459209730.76445472</v>
      </c>
      <c r="D29" s="18">
        <v>464848840.4144547</v>
      </c>
      <c r="E29" s="18">
        <v>475062134.37811708</v>
      </c>
      <c r="F29" s="18">
        <v>471145326.61291587</v>
      </c>
      <c r="G29" s="18">
        <v>549001183.76543725</v>
      </c>
      <c r="H29" s="18">
        <v>629052135.61151361</v>
      </c>
      <c r="I29" s="18">
        <v>710585637.2637918</v>
      </c>
      <c r="J29" s="18">
        <v>798972243.40211582</v>
      </c>
      <c r="K29" s="18">
        <v>891684719.62283099</v>
      </c>
      <c r="L29" s="18">
        <v>988424206.61233759</v>
      </c>
      <c r="M29" s="18">
        <v>1092855252.6459174</v>
      </c>
      <c r="N29" s="19">
        <v>1201017094.0494957</v>
      </c>
    </row>
    <row r="30" spans="2:14" x14ac:dyDescent="0.35">
      <c r="B30" s="13" t="s">
        <v>19</v>
      </c>
      <c r="C30" s="40">
        <v>42139109.649999976</v>
      </c>
      <c r="D30" s="41">
        <v>49713293.963662386</v>
      </c>
      <c r="E30" s="41">
        <v>39083192.234798789</v>
      </c>
      <c r="F30" s="41">
        <v>77855857.152521372</v>
      </c>
      <c r="G30" s="41">
        <v>80050951.846076369</v>
      </c>
      <c r="H30" s="41">
        <v>81533501.652278185</v>
      </c>
      <c r="I30" s="41">
        <v>88386606.138324022</v>
      </c>
      <c r="J30" s="41">
        <v>92712476.220715165</v>
      </c>
      <c r="K30" s="41">
        <v>96739486.989506602</v>
      </c>
      <c r="L30" s="41">
        <v>104431046.03357971</v>
      </c>
      <c r="M30" s="41">
        <v>108161841.4035784</v>
      </c>
      <c r="N30" s="42">
        <v>111240247.41591215</v>
      </c>
    </row>
    <row r="31" spans="2:14" x14ac:dyDescent="0.35">
      <c r="B31" s="13" t="s">
        <v>20</v>
      </c>
      <c r="C31" s="40">
        <v>-36500000</v>
      </c>
      <c r="D31" s="41">
        <v>-39500000</v>
      </c>
      <c r="E31" s="41">
        <v>-43000000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</row>
    <row r="32" spans="2:14" ht="15" thickBot="1" x14ac:dyDescent="0.4">
      <c r="B32" s="35" t="s">
        <v>21</v>
      </c>
      <c r="C32" s="43">
        <v>464848840.4144547</v>
      </c>
      <c r="D32" s="44">
        <v>475062134.37811708</v>
      </c>
      <c r="E32" s="44">
        <v>471145326.61291587</v>
      </c>
      <c r="F32" s="44">
        <v>549001183.76543725</v>
      </c>
      <c r="G32" s="44">
        <v>629052135.61151361</v>
      </c>
      <c r="H32" s="44">
        <v>710585637.2637918</v>
      </c>
      <c r="I32" s="45">
        <v>798972243.40211582</v>
      </c>
      <c r="J32" s="44">
        <v>891684719.62283099</v>
      </c>
      <c r="K32" s="44">
        <v>988424206.61233759</v>
      </c>
      <c r="L32" s="46">
        <v>1092855252.6459174</v>
      </c>
      <c r="M32" s="44">
        <v>1201017094.0494957</v>
      </c>
      <c r="N32" s="47">
        <v>1312257341.4654078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92B3-0EE7-4994-A3D5-B8D4A38BB894}">
  <dimension ref="A1:X46"/>
  <sheetViews>
    <sheetView showGridLines="0" tabSelected="1" workbookViewId="0">
      <selection activeCell="O37" sqref="O37"/>
    </sheetView>
  </sheetViews>
  <sheetFormatPr defaultRowHeight="14.5" x14ac:dyDescent="0.35"/>
  <cols>
    <col min="3" max="3" width="24.1796875" customWidth="1"/>
    <col min="4" max="4" width="8.81640625" bestFit="1" customWidth="1"/>
    <col min="5" max="10" width="10.81640625" bestFit="1" customWidth="1"/>
    <col min="11" max="11" width="8" bestFit="1" customWidth="1"/>
    <col min="12" max="13" width="8" customWidth="1"/>
    <col min="16" max="16" width="21.81640625" customWidth="1"/>
    <col min="17" max="17" width="8.81640625" bestFit="1" customWidth="1"/>
    <col min="18" max="23" width="10.81640625" bestFit="1" customWidth="1"/>
    <col min="24" max="24" width="8" bestFit="1" customWidth="1"/>
  </cols>
  <sheetData>
    <row r="1" spans="1:24" ht="26" x14ac:dyDescent="0.6">
      <c r="A1" s="63" t="s">
        <v>40</v>
      </c>
    </row>
    <row r="3" spans="1:24" ht="19" thickBot="1" x14ac:dyDescent="0.5">
      <c r="C3" s="64" t="s">
        <v>72</v>
      </c>
      <c r="D3" s="74"/>
      <c r="E3" s="74"/>
      <c r="F3" s="74"/>
      <c r="G3" s="74"/>
      <c r="H3" s="74"/>
      <c r="I3" s="74"/>
      <c r="J3" s="74"/>
      <c r="K3" s="74"/>
      <c r="L3" s="74"/>
      <c r="M3" s="74"/>
      <c r="P3" s="64" t="s">
        <v>70</v>
      </c>
      <c r="Q3" s="74"/>
      <c r="R3" s="74"/>
      <c r="S3" s="74"/>
      <c r="T3" s="74"/>
      <c r="U3" s="74"/>
      <c r="V3" s="74"/>
      <c r="W3" s="74"/>
      <c r="X3" s="74"/>
    </row>
    <row r="4" spans="1:24" x14ac:dyDescent="0.35">
      <c r="C4" s="50" t="s">
        <v>24</v>
      </c>
      <c r="D4" s="65" t="s">
        <v>25</v>
      </c>
      <c r="E4" s="65" t="s">
        <v>26</v>
      </c>
      <c r="F4" s="65" t="s">
        <v>27</v>
      </c>
      <c r="G4" s="65" t="s">
        <v>28</v>
      </c>
      <c r="H4" s="65" t="s">
        <v>29</v>
      </c>
      <c r="I4" s="65" t="s">
        <v>30</v>
      </c>
      <c r="J4" s="65" t="s">
        <v>31</v>
      </c>
      <c r="K4" s="66" t="s">
        <v>32</v>
      </c>
      <c r="L4" s="99"/>
      <c r="M4" s="99"/>
      <c r="P4" s="50" t="s">
        <v>24</v>
      </c>
      <c r="Q4" s="65" t="s">
        <v>25</v>
      </c>
      <c r="R4" s="65" t="s">
        <v>26</v>
      </c>
      <c r="S4" s="65" t="s">
        <v>27</v>
      </c>
      <c r="T4" s="65" t="s">
        <v>28</v>
      </c>
      <c r="U4" s="65" t="s">
        <v>29</v>
      </c>
      <c r="V4" s="65" t="s">
        <v>30</v>
      </c>
      <c r="W4" s="65" t="s">
        <v>31</v>
      </c>
      <c r="X4" s="66" t="s">
        <v>32</v>
      </c>
    </row>
    <row r="5" spans="1:24" x14ac:dyDescent="0.35">
      <c r="C5" s="52" t="s">
        <v>33</v>
      </c>
      <c r="D5" s="21">
        <v>0</v>
      </c>
      <c r="E5" s="21">
        <v>0</v>
      </c>
      <c r="F5" s="21">
        <v>0</v>
      </c>
      <c r="G5" s="21">
        <v>429.36328125</v>
      </c>
      <c r="H5" s="21">
        <v>909.83306615614356</v>
      </c>
      <c r="I5" s="21">
        <v>366.03651689636854</v>
      </c>
      <c r="J5" s="21">
        <v>366.03651689636854</v>
      </c>
      <c r="K5" s="22">
        <v>366.03651689636854</v>
      </c>
      <c r="L5" s="21"/>
      <c r="M5" s="21"/>
      <c r="P5" s="52" t="s">
        <v>33</v>
      </c>
      <c r="Q5" s="21">
        <v>0</v>
      </c>
      <c r="R5" s="21">
        <v>0</v>
      </c>
      <c r="S5" s="21">
        <v>10.324999999999818</v>
      </c>
      <c r="T5" s="21">
        <v>429.36328125</v>
      </c>
      <c r="U5" s="21">
        <v>959.08999999999969</v>
      </c>
      <c r="V5" s="21">
        <v>598.37333251955351</v>
      </c>
      <c r="W5" s="21">
        <v>598.37333251955351</v>
      </c>
      <c r="X5" s="22">
        <v>598.37333251955351</v>
      </c>
    </row>
    <row r="6" spans="1:24" x14ac:dyDescent="0.35">
      <c r="C6" s="52" t="s">
        <v>34</v>
      </c>
      <c r="D6" s="21">
        <v>0</v>
      </c>
      <c r="E6" s="21">
        <v>0</v>
      </c>
      <c r="F6" s="21">
        <v>0</v>
      </c>
      <c r="G6" s="21">
        <v>417.57978270285821</v>
      </c>
      <c r="H6" s="21">
        <v>943.13035903105538</v>
      </c>
      <c r="I6" s="21">
        <v>437.41331999458203</v>
      </c>
      <c r="J6" s="21">
        <v>458.79598435067919</v>
      </c>
      <c r="K6" s="22">
        <v>458.79598435067919</v>
      </c>
      <c r="L6" s="21"/>
      <c r="M6" s="21"/>
      <c r="P6" s="52" t="s">
        <v>34</v>
      </c>
      <c r="Q6" s="21">
        <v>0</v>
      </c>
      <c r="R6" s="21">
        <v>0</v>
      </c>
      <c r="S6" s="21">
        <v>273.875</v>
      </c>
      <c r="T6" s="21">
        <v>1214.9298510594281</v>
      </c>
      <c r="U6" s="21">
        <v>2023.066064596273</v>
      </c>
      <c r="V6" s="21">
        <v>2175.5215965313901</v>
      </c>
      <c r="W6" s="21">
        <v>750.01063945821943</v>
      </c>
      <c r="X6" s="22">
        <v>750.01063945821943</v>
      </c>
    </row>
    <row r="7" spans="1:24" x14ac:dyDescent="0.35">
      <c r="C7" s="52" t="s">
        <v>35</v>
      </c>
      <c r="D7" s="21">
        <v>0</v>
      </c>
      <c r="E7" s="21">
        <v>0</v>
      </c>
      <c r="F7" s="21">
        <v>0</v>
      </c>
      <c r="G7" s="21">
        <v>420.13089503102492</v>
      </c>
      <c r="H7" s="21">
        <v>946.92614306459791</v>
      </c>
      <c r="I7" s="21">
        <v>515.08874888740911</v>
      </c>
      <c r="J7" s="21">
        <v>530.29970189128107</v>
      </c>
      <c r="K7" s="22">
        <v>530.29970189128107</v>
      </c>
      <c r="L7" s="21"/>
      <c r="M7" s="21"/>
      <c r="P7" s="52" t="s">
        <v>35</v>
      </c>
      <c r="Q7" s="21">
        <v>0</v>
      </c>
      <c r="R7" s="21">
        <v>0</v>
      </c>
      <c r="S7" s="21">
        <v>272.94851349765213</v>
      </c>
      <c r="T7" s="21">
        <v>1044.8556958483405</v>
      </c>
      <c r="U7" s="21">
        <v>1770.01379569344</v>
      </c>
      <c r="V7" s="21">
        <v>1880.9639252391244</v>
      </c>
      <c r="W7" s="21">
        <v>866.90039164767131</v>
      </c>
      <c r="X7" s="22">
        <v>866.90039164767131</v>
      </c>
    </row>
    <row r="8" spans="1:24" x14ac:dyDescent="0.35">
      <c r="C8" s="52" t="s">
        <v>36</v>
      </c>
      <c r="D8" s="21">
        <v>0</v>
      </c>
      <c r="E8" s="21">
        <v>0</v>
      </c>
      <c r="F8" s="21">
        <v>0</v>
      </c>
      <c r="G8" s="21">
        <v>429.36328125</v>
      </c>
      <c r="H8" s="21">
        <v>959.08999999999969</v>
      </c>
      <c r="I8" s="21">
        <v>856.30999999999949</v>
      </c>
      <c r="J8" s="21">
        <v>602.83494847181191</v>
      </c>
      <c r="K8" s="22">
        <v>602.83494847181191</v>
      </c>
      <c r="L8" s="21"/>
      <c r="M8" s="21"/>
      <c r="P8" s="52" t="s">
        <v>36</v>
      </c>
      <c r="Q8" s="21">
        <v>0</v>
      </c>
      <c r="R8" s="21">
        <v>0</v>
      </c>
      <c r="S8" s="21">
        <v>10.324999999999818</v>
      </c>
      <c r="T8" s="21">
        <v>429.36328125</v>
      </c>
      <c r="U8" s="21">
        <v>959.08999999999969</v>
      </c>
      <c r="V8" s="21">
        <v>856.30999999999949</v>
      </c>
      <c r="W8" s="21">
        <v>985.47642222936338</v>
      </c>
      <c r="X8" s="22">
        <v>985.47642222936338</v>
      </c>
    </row>
    <row r="9" spans="1:24" x14ac:dyDescent="0.35">
      <c r="C9" s="52" t="s">
        <v>37</v>
      </c>
      <c r="D9" s="21">
        <v>0</v>
      </c>
      <c r="E9" s="21">
        <v>0</v>
      </c>
      <c r="F9" s="21">
        <v>0</v>
      </c>
      <c r="G9" s="21">
        <v>429.36328125</v>
      </c>
      <c r="H9" s="21">
        <v>959.08999999999969</v>
      </c>
      <c r="I9" s="21">
        <v>856.30999999999949</v>
      </c>
      <c r="J9" s="21">
        <v>826.44231171845422</v>
      </c>
      <c r="K9" s="22">
        <v>826.44231171845422</v>
      </c>
      <c r="L9" s="21"/>
      <c r="M9" s="21"/>
      <c r="P9" s="52" t="s">
        <v>37</v>
      </c>
      <c r="Q9" s="21">
        <v>0</v>
      </c>
      <c r="R9" s="21">
        <v>0</v>
      </c>
      <c r="S9" s="21">
        <v>10.324999999999818</v>
      </c>
      <c r="T9" s="21">
        <v>429.36328125</v>
      </c>
      <c r="U9" s="21">
        <v>959.08999999999924</v>
      </c>
      <c r="V9" s="21">
        <v>856.30999999999949</v>
      </c>
      <c r="W9" s="21">
        <v>1351.0155882565741</v>
      </c>
      <c r="X9" s="22">
        <v>1351.0155882565741</v>
      </c>
    </row>
    <row r="10" spans="1:24" x14ac:dyDescent="0.35">
      <c r="C10" s="52" t="s">
        <v>38</v>
      </c>
      <c r="D10" s="21">
        <v>0</v>
      </c>
      <c r="E10" s="21">
        <v>0</v>
      </c>
      <c r="F10" s="21">
        <v>0</v>
      </c>
      <c r="G10" s="21">
        <v>429.36328124999909</v>
      </c>
      <c r="H10" s="21">
        <v>959.09000000000015</v>
      </c>
      <c r="I10" s="21">
        <v>856.30999999999949</v>
      </c>
      <c r="J10" s="21">
        <v>3717.1923039886178</v>
      </c>
      <c r="K10" s="22">
        <v>1242.5236162793062</v>
      </c>
      <c r="L10" s="21"/>
      <c r="M10" s="21"/>
      <c r="P10" s="52" t="s">
        <v>38</v>
      </c>
      <c r="Q10" s="21">
        <v>0</v>
      </c>
      <c r="R10" s="21">
        <v>0</v>
      </c>
      <c r="S10" s="21">
        <v>10.325000000000728</v>
      </c>
      <c r="T10" s="21">
        <v>429.36328124999909</v>
      </c>
      <c r="U10" s="21">
        <v>959.09000000000015</v>
      </c>
      <c r="V10" s="21">
        <v>856.30999999999949</v>
      </c>
      <c r="W10" s="21">
        <v>2225.0958099514346</v>
      </c>
      <c r="X10" s="22">
        <v>2031.198972472439</v>
      </c>
    </row>
    <row r="11" spans="1:24" ht="15" thickBot="1" x14ac:dyDescent="0.4">
      <c r="C11" s="67" t="s">
        <v>39</v>
      </c>
      <c r="D11" s="68">
        <v>0</v>
      </c>
      <c r="E11" s="68">
        <v>0</v>
      </c>
      <c r="F11" s="68">
        <v>0</v>
      </c>
      <c r="G11" s="68">
        <v>429.36328125</v>
      </c>
      <c r="H11" s="68">
        <v>959.09000000000015</v>
      </c>
      <c r="I11" s="68">
        <v>856.30999999999949</v>
      </c>
      <c r="J11" s="68">
        <v>5053.4912875342843</v>
      </c>
      <c r="K11" s="69">
        <v>1406.6305089954403</v>
      </c>
      <c r="L11" s="21"/>
      <c r="M11" s="21"/>
      <c r="P11" s="67" t="s">
        <v>39</v>
      </c>
      <c r="Q11" s="68">
        <v>0</v>
      </c>
      <c r="R11" s="68">
        <v>0</v>
      </c>
      <c r="S11" s="68">
        <v>10.325000000000728</v>
      </c>
      <c r="T11" s="68">
        <v>429.36328125</v>
      </c>
      <c r="U11" s="68">
        <v>959.09000000000015</v>
      </c>
      <c r="V11" s="68">
        <v>856.30999999999949</v>
      </c>
      <c r="W11" s="68">
        <v>2585.2117232593218</v>
      </c>
      <c r="X11" s="69">
        <v>2299.4705348744592</v>
      </c>
    </row>
    <row r="13" spans="1:24" ht="19" thickBot="1" x14ac:dyDescent="0.5">
      <c r="C13" s="64" t="s">
        <v>73</v>
      </c>
      <c r="P13" s="64" t="s">
        <v>71</v>
      </c>
    </row>
    <row r="14" spans="1:24" x14ac:dyDescent="0.35">
      <c r="C14" s="50"/>
      <c r="D14" s="65" t="s">
        <v>25</v>
      </c>
      <c r="E14" s="65" t="s">
        <v>26</v>
      </c>
      <c r="F14" s="65" t="s">
        <v>27</v>
      </c>
      <c r="G14" s="65" t="s">
        <v>28</v>
      </c>
      <c r="H14" s="65" t="s">
        <v>29</v>
      </c>
      <c r="I14" s="65" t="s">
        <v>30</v>
      </c>
      <c r="J14" s="65" t="s">
        <v>31</v>
      </c>
      <c r="K14" s="66" t="s">
        <v>32</v>
      </c>
      <c r="L14" s="99"/>
      <c r="M14" s="99"/>
      <c r="P14" s="50"/>
      <c r="Q14" s="65" t="s">
        <v>25</v>
      </c>
      <c r="R14" s="65" t="s">
        <v>26</v>
      </c>
      <c r="S14" s="65" t="s">
        <v>27</v>
      </c>
      <c r="T14" s="65" t="s">
        <v>28</v>
      </c>
      <c r="U14" s="65" t="s">
        <v>29</v>
      </c>
      <c r="V14" s="65" t="s">
        <v>30</v>
      </c>
      <c r="W14" s="65" t="s">
        <v>31</v>
      </c>
      <c r="X14" s="66" t="s">
        <v>32</v>
      </c>
    </row>
    <row r="15" spans="1:24" x14ac:dyDescent="0.35">
      <c r="C15" s="52" t="s">
        <v>33</v>
      </c>
      <c r="D15" s="70">
        <v>0</v>
      </c>
      <c r="E15" s="70">
        <v>0</v>
      </c>
      <c r="F15" s="70">
        <v>0</v>
      </c>
      <c r="G15" s="70">
        <v>1.1062500000000003E-2</v>
      </c>
      <c r="H15" s="70">
        <v>1.925548803151074E-2</v>
      </c>
      <c r="I15" s="70">
        <v>4.8125495648879274E-3</v>
      </c>
      <c r="J15" s="70">
        <v>3.3687846954215464E-3</v>
      </c>
      <c r="K15" s="71">
        <v>1.5312657706461584E-3</v>
      </c>
      <c r="L15" s="70"/>
      <c r="M15" s="70"/>
      <c r="P15" s="52" t="s">
        <v>33</v>
      </c>
      <c r="Q15" s="70">
        <v>0</v>
      </c>
      <c r="R15" s="70">
        <v>0</v>
      </c>
      <c r="S15" s="70">
        <v>0</v>
      </c>
      <c r="T15" s="70">
        <v>1.1062500000000003E-2</v>
      </c>
      <c r="U15" s="70">
        <v>2.0399999999999988E-2</v>
      </c>
      <c r="V15" s="70">
        <v>9.0542075406649172E-3</v>
      </c>
      <c r="W15" s="70">
        <v>6.3379452784654428E-3</v>
      </c>
      <c r="X15" s="71">
        <v>2.8808842174842947E-3</v>
      </c>
    </row>
    <row r="16" spans="1:24" x14ac:dyDescent="0.35">
      <c r="C16" s="52" t="s">
        <v>34</v>
      </c>
      <c r="D16" s="70">
        <v>0</v>
      </c>
      <c r="E16" s="70">
        <v>0</v>
      </c>
      <c r="F16" s="70">
        <v>0</v>
      </c>
      <c r="G16" s="70">
        <v>1.1601863856735136E-2</v>
      </c>
      <c r="H16" s="70">
        <v>2.0997696247820403E-2</v>
      </c>
      <c r="I16" s="70">
        <v>6.6613190641309494E-3</v>
      </c>
      <c r="J16" s="70">
        <v>4.2224882465456692E-3</v>
      </c>
      <c r="K16" s="71">
        <v>1.9193128393389415E-3</v>
      </c>
      <c r="L16" s="70"/>
      <c r="M16" s="70"/>
      <c r="P16" s="52" t="s">
        <v>34</v>
      </c>
      <c r="Q16" s="70">
        <v>0</v>
      </c>
      <c r="R16" s="70">
        <v>0</v>
      </c>
      <c r="S16" s="70">
        <v>0.01</v>
      </c>
      <c r="T16" s="70">
        <v>3.4245813259832614E-2</v>
      </c>
      <c r="U16" s="70">
        <v>4.6090596754708987E-2</v>
      </c>
      <c r="V16" s="70">
        <v>3.839309955772853E-2</v>
      </c>
      <c r="W16" s="70">
        <v>7.9440812830637586E-3</v>
      </c>
      <c r="X16" s="71">
        <v>3.6109460377562533E-3</v>
      </c>
    </row>
    <row r="17" spans="3:24" x14ac:dyDescent="0.35">
      <c r="C17" s="52" t="s">
        <v>35</v>
      </c>
      <c r="D17" s="70">
        <v>0</v>
      </c>
      <c r="E17" s="70">
        <v>0</v>
      </c>
      <c r="F17" s="70">
        <v>2.3183389070097866E-4</v>
      </c>
      <c r="G17" s="70">
        <v>1.1485092273255117E-2</v>
      </c>
      <c r="H17" s="70">
        <v>2.0855542305961705E-2</v>
      </c>
      <c r="I17" s="70">
        <v>7.4198257450562161E-3</v>
      </c>
      <c r="J17" s="70">
        <v>4.8805663841013369E-3</v>
      </c>
      <c r="K17" s="71">
        <v>2.2184392655006067E-3</v>
      </c>
      <c r="L17" s="70"/>
      <c r="M17" s="70"/>
      <c r="P17" s="52" t="s">
        <v>35</v>
      </c>
      <c r="Q17" s="70">
        <v>0</v>
      </c>
      <c r="R17" s="70">
        <v>0</v>
      </c>
      <c r="S17" s="70">
        <v>9.9648458925309102E-3</v>
      </c>
      <c r="T17" s="70">
        <v>2.9226655661748278E-2</v>
      </c>
      <c r="U17" s="70">
        <v>3.9980436935734394E-2</v>
      </c>
      <c r="V17" s="70">
        <v>3.2355931201043714E-2</v>
      </c>
      <c r="W17" s="70">
        <v>9.1821726429689443E-3</v>
      </c>
      <c r="X17" s="71">
        <v>4.1737148377131578E-3</v>
      </c>
    </row>
    <row r="18" spans="3:24" x14ac:dyDescent="0.35">
      <c r="C18" s="52" t="s">
        <v>36</v>
      </c>
      <c r="D18" s="70">
        <v>0</v>
      </c>
      <c r="E18" s="70">
        <v>0</v>
      </c>
      <c r="F18" s="70">
        <v>0</v>
      </c>
      <c r="G18" s="70">
        <v>1.1062499999999996E-2</v>
      </c>
      <c r="H18" s="70">
        <v>2.0399999999999988E-2</v>
      </c>
      <c r="I18" s="70">
        <v>1.2899999999999995E-2</v>
      </c>
      <c r="J18" s="70">
        <v>5.5481381079037009E-3</v>
      </c>
      <c r="K18" s="71">
        <v>2.5218809581380418E-3</v>
      </c>
      <c r="L18" s="70"/>
      <c r="M18" s="70"/>
      <c r="P18" s="52" t="s">
        <v>36</v>
      </c>
      <c r="Q18" s="70">
        <v>0</v>
      </c>
      <c r="R18" s="70">
        <v>0</v>
      </c>
      <c r="S18" s="70">
        <v>0</v>
      </c>
      <c r="T18" s="70">
        <v>1.1062499999999996E-2</v>
      </c>
      <c r="U18" s="70">
        <v>2.0399999999999988E-2</v>
      </c>
      <c r="V18" s="70">
        <v>1.2899999999999995E-2</v>
      </c>
      <c r="W18" s="70">
        <v>1.0438124992984223E-2</v>
      </c>
      <c r="X18" s="71">
        <v>4.7446022695382846E-3</v>
      </c>
    </row>
    <row r="19" spans="3:24" x14ac:dyDescent="0.35">
      <c r="C19" s="52" t="s">
        <v>37</v>
      </c>
      <c r="D19" s="70">
        <v>0</v>
      </c>
      <c r="E19" s="70">
        <v>0</v>
      </c>
      <c r="F19" s="70">
        <v>0</v>
      </c>
      <c r="G19" s="70">
        <v>1.1062499999999996E-2</v>
      </c>
      <c r="H19" s="70">
        <v>2.0399999999999988E-2</v>
      </c>
      <c r="I19" s="70">
        <v>1.2899999999999995E-2</v>
      </c>
      <c r="J19" s="70">
        <v>7.606088690200713E-3</v>
      </c>
      <c r="K19" s="71">
        <v>3.4573130410003247E-3</v>
      </c>
      <c r="L19" s="70"/>
      <c r="M19" s="70"/>
      <c r="P19" s="52" t="s">
        <v>37</v>
      </c>
      <c r="Q19" s="70">
        <v>0</v>
      </c>
      <c r="R19" s="70">
        <v>0</v>
      </c>
      <c r="S19" s="70">
        <v>0</v>
      </c>
      <c r="T19" s="70">
        <v>1.1062499999999996E-2</v>
      </c>
      <c r="U19" s="70">
        <v>2.0399999999999974E-2</v>
      </c>
      <c r="V19" s="70">
        <v>1.2899999999999995E-2</v>
      </c>
      <c r="W19" s="70">
        <v>1.4309900530943456E-2</v>
      </c>
      <c r="X19" s="71">
        <v>6.5045002413379391E-3</v>
      </c>
    </row>
    <row r="20" spans="3:24" x14ac:dyDescent="0.35">
      <c r="C20" s="52" t="s">
        <v>38</v>
      </c>
      <c r="D20" s="70">
        <v>0</v>
      </c>
      <c r="E20" s="70">
        <v>0</v>
      </c>
      <c r="F20" s="70">
        <v>2.7755575615628914E-17</v>
      </c>
      <c r="G20" s="70">
        <v>1.1062499999999975E-2</v>
      </c>
      <c r="H20" s="70">
        <v>2.0400000000000001E-2</v>
      </c>
      <c r="I20" s="70">
        <v>1.2899999999999995E-2</v>
      </c>
      <c r="J20" s="70">
        <v>4.4299582159598963E-2</v>
      </c>
      <c r="K20" s="71">
        <v>5.197934618546958E-3</v>
      </c>
      <c r="L20" s="70"/>
      <c r="M20" s="70"/>
      <c r="P20" s="52" t="s">
        <v>38</v>
      </c>
      <c r="Q20" s="70">
        <v>0</v>
      </c>
      <c r="R20" s="70">
        <v>0</v>
      </c>
      <c r="S20" s="70">
        <v>2.7755575615628914E-17</v>
      </c>
      <c r="T20" s="70">
        <v>1.1062499999999975E-2</v>
      </c>
      <c r="U20" s="70">
        <v>2.0400000000000001E-2</v>
      </c>
      <c r="V20" s="70">
        <v>1.2899999999999995E-2</v>
      </c>
      <c r="W20" s="70">
        <v>2.5231256357206841E-2</v>
      </c>
      <c r="X20" s="71">
        <v>9.7792611140051847E-3</v>
      </c>
    </row>
    <row r="21" spans="3:24" ht="15" thickBot="1" x14ac:dyDescent="0.4">
      <c r="C21" s="67" t="s">
        <v>39</v>
      </c>
      <c r="D21" s="72">
        <v>0</v>
      </c>
      <c r="E21" s="72">
        <v>0</v>
      </c>
      <c r="F21" s="72">
        <v>2.7755575615628914E-17</v>
      </c>
      <c r="G21" s="72">
        <v>1.1062500000000003E-2</v>
      </c>
      <c r="H21" s="72">
        <v>2.0400000000000001E-2</v>
      </c>
      <c r="I21" s="72">
        <v>1.2899999999999995E-2</v>
      </c>
      <c r="J21" s="72">
        <v>6.137688546369692E-2</v>
      </c>
      <c r="K21" s="73">
        <v>5.8844542851474932E-3</v>
      </c>
      <c r="L21" s="70"/>
      <c r="M21" s="70"/>
      <c r="P21" s="67" t="s">
        <v>39</v>
      </c>
      <c r="Q21" s="72">
        <v>0</v>
      </c>
      <c r="R21" s="72">
        <v>0</v>
      </c>
      <c r="S21" s="72">
        <v>2.7755575615628914E-17</v>
      </c>
      <c r="T21" s="72">
        <v>1.1062500000000003E-2</v>
      </c>
      <c r="U21" s="72">
        <v>2.0400000000000001E-2</v>
      </c>
      <c r="V21" s="72">
        <v>1.2899999999999995E-2</v>
      </c>
      <c r="W21" s="72">
        <v>2.9833376655071214E-2</v>
      </c>
      <c r="X21" s="73">
        <v>1.1070861638496431E-2</v>
      </c>
    </row>
    <row r="24" spans="3:24" x14ac:dyDescent="0.35">
      <c r="D24" s="74"/>
      <c r="E24" s="74"/>
      <c r="F24" s="74"/>
      <c r="G24" s="74"/>
      <c r="H24" s="74"/>
      <c r="I24" s="74"/>
      <c r="J24" s="74"/>
      <c r="K24" s="74"/>
      <c r="Q24" s="74"/>
      <c r="R24" s="74"/>
      <c r="S24" s="74"/>
      <c r="T24" s="74"/>
      <c r="U24" s="74"/>
      <c r="V24" s="74"/>
      <c r="W24" s="74"/>
      <c r="X24" s="74"/>
    </row>
    <row r="28" spans="3:24" ht="19" thickBot="1" x14ac:dyDescent="0.5">
      <c r="C28" s="64" t="s">
        <v>68</v>
      </c>
      <c r="D28" s="74"/>
      <c r="E28" s="74"/>
      <c r="F28" s="74"/>
      <c r="G28" s="74"/>
      <c r="H28" s="74"/>
      <c r="I28" s="74"/>
      <c r="J28" s="74"/>
      <c r="K28" s="74"/>
    </row>
    <row r="29" spans="3:24" x14ac:dyDescent="0.35">
      <c r="C29" s="50" t="s">
        <v>24</v>
      </c>
      <c r="D29" s="65" t="s">
        <v>25</v>
      </c>
      <c r="E29" s="65" t="s">
        <v>26</v>
      </c>
      <c r="F29" s="65" t="s">
        <v>27</v>
      </c>
      <c r="G29" s="65" t="s">
        <v>28</v>
      </c>
      <c r="H29" s="65" t="s">
        <v>29</v>
      </c>
      <c r="I29" s="65" t="s">
        <v>30</v>
      </c>
      <c r="J29" s="65" t="s">
        <v>31</v>
      </c>
      <c r="K29" s="66" t="s">
        <v>32</v>
      </c>
    </row>
    <row r="30" spans="3:24" x14ac:dyDescent="0.35">
      <c r="C30" s="52" t="s">
        <v>33</v>
      </c>
      <c r="D30" s="21">
        <v>215.43007500000022</v>
      </c>
      <c r="E30" s="21">
        <v>801.63994999999977</v>
      </c>
      <c r="F30" s="21">
        <v>1196.2037499999999</v>
      </c>
      <c r="G30" s="21">
        <v>2022.8603635144884</v>
      </c>
      <c r="H30" s="21">
        <v>968.66036351448838</v>
      </c>
      <c r="I30" s="21">
        <v>424.86381425471336</v>
      </c>
      <c r="J30" s="21"/>
      <c r="K30" s="22"/>
    </row>
    <row r="31" spans="3:24" x14ac:dyDescent="0.35">
      <c r="C31" s="52" t="s">
        <v>34</v>
      </c>
      <c r="D31" s="21">
        <v>215.43007499999976</v>
      </c>
      <c r="E31" s="21">
        <v>801.63994999999977</v>
      </c>
      <c r="F31" s="21">
        <v>1459.7537500000001</v>
      </c>
      <c r="G31" s="21">
        <v>3037.1767260594283</v>
      </c>
      <c r="H31" s="21">
        <v>2802.8712917938738</v>
      </c>
      <c r="I31" s="21">
        <v>1958.042010337351</v>
      </c>
      <c r="J31" s="21"/>
      <c r="K31" s="22"/>
    </row>
    <row r="32" spans="3:24" x14ac:dyDescent="0.35">
      <c r="C32" s="52" t="s">
        <v>35</v>
      </c>
      <c r="D32" s="21">
        <v>215.43007499999976</v>
      </c>
      <c r="E32" s="21">
        <v>801.63994999999977</v>
      </c>
      <c r="F32" s="21">
        <v>1458.8272634976524</v>
      </c>
      <c r="G32" s="21">
        <v>2867.1025708483403</v>
      </c>
      <c r="H32" s="21">
        <v>3143.555248897821</v>
      </c>
      <c r="I32" s="21">
        <v>1629.5899732866892</v>
      </c>
      <c r="J32" s="21"/>
      <c r="K32" s="22"/>
    </row>
    <row r="33" spans="3:11" x14ac:dyDescent="0.35">
      <c r="C33" s="52" t="s">
        <v>36</v>
      </c>
      <c r="D33" s="21">
        <v>215.43007500000022</v>
      </c>
      <c r="E33" s="21">
        <v>801.63994999999977</v>
      </c>
      <c r="F33" s="21">
        <v>1196.2037499999997</v>
      </c>
      <c r="G33" s="21">
        <v>2251.6101562499998</v>
      </c>
      <c r="H33" s="21">
        <v>2814.0062499999995</v>
      </c>
      <c r="I33" s="21">
        <v>1184.2080542748636</v>
      </c>
      <c r="J33" s="21"/>
      <c r="K33" s="22"/>
    </row>
    <row r="34" spans="3:11" x14ac:dyDescent="0.35">
      <c r="C34" s="52" t="s">
        <v>37</v>
      </c>
      <c r="D34" s="21">
        <v>215.43007500000022</v>
      </c>
      <c r="E34" s="21">
        <v>801.63994999999977</v>
      </c>
      <c r="F34" s="21">
        <v>1196.2037499999997</v>
      </c>
      <c r="G34" s="21">
        <v>2251.6101562499998</v>
      </c>
      <c r="H34" s="21">
        <v>2814.0062499999995</v>
      </c>
      <c r="I34" s="21">
        <v>2909.0031249999993</v>
      </c>
      <c r="J34" s="21"/>
      <c r="K34" s="22"/>
    </row>
    <row r="35" spans="3:11" x14ac:dyDescent="0.35">
      <c r="C35" s="52" t="s">
        <v>38</v>
      </c>
      <c r="D35" s="21">
        <v>215.43007500000022</v>
      </c>
      <c r="E35" s="21">
        <v>801.63994999999977</v>
      </c>
      <c r="F35" s="21">
        <v>1196.2037500000006</v>
      </c>
      <c r="G35" s="21">
        <v>2251.6101562499998</v>
      </c>
      <c r="H35" s="21">
        <v>2814.0062500000004</v>
      </c>
      <c r="I35" s="21">
        <v>2909.0031249999993</v>
      </c>
      <c r="J35" s="21">
        <v>2266.1022235481423</v>
      </c>
      <c r="K35" s="22"/>
    </row>
    <row r="36" spans="3:11" ht="15" thickBot="1" x14ac:dyDescent="0.4">
      <c r="C36" s="67" t="s">
        <v>39</v>
      </c>
      <c r="D36" s="68">
        <v>215.43007500000022</v>
      </c>
      <c r="E36" s="68">
        <v>801.63995000000068</v>
      </c>
      <c r="F36" s="68">
        <v>1196.2037500000006</v>
      </c>
      <c r="G36" s="68">
        <v>2251.6101562500007</v>
      </c>
      <c r="H36" s="68">
        <v>2814.0062500000004</v>
      </c>
      <c r="I36" s="68">
        <v>2909.0031249999993</v>
      </c>
      <c r="J36" s="68">
        <v>3410.7478002431808</v>
      </c>
      <c r="K36" s="69"/>
    </row>
    <row r="38" spans="3:11" ht="19" thickBot="1" x14ac:dyDescent="0.5">
      <c r="C38" s="64" t="s">
        <v>69</v>
      </c>
    </row>
    <row r="39" spans="3:11" x14ac:dyDescent="0.35">
      <c r="C39" s="50"/>
      <c r="D39" s="65" t="s">
        <v>25</v>
      </c>
      <c r="E39" s="65" t="s">
        <v>26</v>
      </c>
      <c r="F39" s="65" t="s">
        <v>27</v>
      </c>
      <c r="G39" s="65" t="s">
        <v>28</v>
      </c>
      <c r="H39" s="65" t="s">
        <v>29</v>
      </c>
      <c r="I39" s="65" t="s">
        <v>30</v>
      </c>
      <c r="J39" s="65" t="s">
        <v>31</v>
      </c>
      <c r="K39" s="66" t="s">
        <v>32</v>
      </c>
    </row>
    <row r="40" spans="3:11" x14ac:dyDescent="0.35">
      <c r="C40" s="52" t="s">
        <v>33</v>
      </c>
      <c r="D40" s="70">
        <v>2.070000000000002E-2</v>
      </c>
      <c r="E40" s="70">
        <v>3.6199999999999989E-2</v>
      </c>
      <c r="F40" s="70">
        <v>4.3299999999999991E-2</v>
      </c>
      <c r="G40" s="70">
        <v>5.6316233255647524E-2</v>
      </c>
      <c r="H40" s="70">
        <v>2.0622372663711599E-2</v>
      </c>
      <c r="I40" s="70">
        <v>5.8865303473314631E-3</v>
      </c>
      <c r="J40" s="70"/>
      <c r="K40" s="71"/>
    </row>
    <row r="41" spans="3:11" x14ac:dyDescent="0.35">
      <c r="C41" s="52" t="s">
        <v>34</v>
      </c>
      <c r="D41" s="70">
        <v>2.0699999999999975E-2</v>
      </c>
      <c r="E41" s="70">
        <v>3.6199999999999989E-2</v>
      </c>
      <c r="F41" s="70">
        <v>5.33E-2</v>
      </c>
      <c r="G41" s="70">
        <v>8.5995813259832632E-2</v>
      </c>
      <c r="H41" s="70">
        <v>6.4209800407281761E-2</v>
      </c>
      <c r="I41" s="70">
        <v>3.442268264866348E-2</v>
      </c>
      <c r="J41" s="70"/>
      <c r="K41" s="71"/>
    </row>
    <row r="42" spans="3:11" x14ac:dyDescent="0.35">
      <c r="C42" s="52" t="s">
        <v>35</v>
      </c>
      <c r="D42" s="70">
        <v>2.0699999999999975E-2</v>
      </c>
      <c r="E42" s="70">
        <v>3.6199999999999989E-2</v>
      </c>
      <c r="F42" s="70">
        <v>5.3264845892530922E-2</v>
      </c>
      <c r="G42" s="70">
        <v>8.0976655661748276E-2</v>
      </c>
      <c r="H42" s="70">
        <v>7.189542858730294E-2</v>
      </c>
      <c r="I42" s="70">
        <v>2.7766721672017061E-2</v>
      </c>
      <c r="J42" s="70"/>
      <c r="K42" s="71"/>
    </row>
    <row r="43" spans="3:11" x14ac:dyDescent="0.35">
      <c r="C43" s="52" t="s">
        <v>36</v>
      </c>
      <c r="D43" s="70">
        <v>2.070000000000002E-2</v>
      </c>
      <c r="E43" s="70">
        <v>3.6199999999999989E-2</v>
      </c>
      <c r="F43" s="70">
        <v>4.3299999999999984E-2</v>
      </c>
      <c r="G43" s="70">
        <v>6.2812499999999993E-2</v>
      </c>
      <c r="H43" s="70">
        <v>6.3499999999999987E-2</v>
      </c>
      <c r="I43" s="70">
        <v>1.8886272099951862E-2</v>
      </c>
      <c r="J43" s="70"/>
      <c r="K43" s="71"/>
    </row>
    <row r="44" spans="3:11" x14ac:dyDescent="0.35">
      <c r="C44" s="52" t="s">
        <v>37</v>
      </c>
      <c r="D44" s="70">
        <v>2.070000000000002E-2</v>
      </c>
      <c r="E44" s="70">
        <v>3.6199999999999989E-2</v>
      </c>
      <c r="F44" s="70">
        <v>4.3299999999999984E-2</v>
      </c>
      <c r="G44" s="70">
        <v>6.2812499999999993E-2</v>
      </c>
      <c r="H44" s="70">
        <v>6.3499999999999987E-2</v>
      </c>
      <c r="I44" s="70">
        <v>5.0374999999999989E-2</v>
      </c>
      <c r="J44" s="70"/>
      <c r="K44" s="71"/>
    </row>
    <row r="45" spans="3:11" x14ac:dyDescent="0.35">
      <c r="C45" s="52" t="s">
        <v>38</v>
      </c>
      <c r="D45" s="70">
        <v>2.070000000000002E-2</v>
      </c>
      <c r="E45" s="70">
        <v>3.6199999999999989E-2</v>
      </c>
      <c r="F45" s="70">
        <v>4.3300000000000019E-2</v>
      </c>
      <c r="G45" s="70">
        <v>6.2812499999999993E-2</v>
      </c>
      <c r="H45" s="70">
        <v>6.3500000000000001E-2</v>
      </c>
      <c r="I45" s="70">
        <v>5.0374999999999989E-2</v>
      </c>
      <c r="J45" s="70">
        <v>2.575529998144592E-2</v>
      </c>
      <c r="K45" s="71"/>
    </row>
    <row r="46" spans="3:11" ht="15" thickBot="1" x14ac:dyDescent="0.4">
      <c r="C46" s="67" t="s">
        <v>39</v>
      </c>
      <c r="D46" s="72">
        <v>2.070000000000002E-2</v>
      </c>
      <c r="E46" s="72">
        <v>3.6200000000000031E-2</v>
      </c>
      <c r="F46" s="72">
        <v>4.3300000000000019E-2</v>
      </c>
      <c r="G46" s="72">
        <v>6.2812500000000021E-2</v>
      </c>
      <c r="H46" s="72">
        <v>6.3500000000000001E-2</v>
      </c>
      <c r="I46" s="72">
        <v>5.0374999999999989E-2</v>
      </c>
      <c r="J46" s="72">
        <v>4.0383358469561412E-2</v>
      </c>
      <c r="K46" s="73"/>
    </row>
  </sheetData>
  <conditionalFormatting sqref="D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K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:K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1:K46 E40:K4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M1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M21 E15:M1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X1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5:X2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1D02312CD2E49B4D93EF0161D3548" ma:contentTypeVersion="8" ma:contentTypeDescription="Create a new document." ma:contentTypeScope="" ma:versionID="253f97afcac50ab4f70ae9eaa4c55764">
  <xsd:schema xmlns:xsd="http://www.w3.org/2001/XMLSchema" xmlns:xs="http://www.w3.org/2001/XMLSchema" xmlns:p="http://schemas.microsoft.com/office/2006/metadata/properties" xmlns:ns2="c115102a-8dd8-476c-a9fa-59d38ce81120" xmlns:ns3="b95476a2-22b2-419c-97ba-13a788a44dff" targetNamespace="http://schemas.microsoft.com/office/2006/metadata/properties" ma:root="true" ma:fieldsID="9f01c2589831b143badc6e6ec8dc5216" ns2:_="" ns3:_="">
    <xsd:import namespace="c115102a-8dd8-476c-a9fa-59d38ce81120"/>
    <xsd:import namespace="b95476a2-22b2-419c-97ba-13a788a44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5102a-8dd8-476c-a9fa-59d38ce8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76a2-22b2-419c-97ba-13a788a44d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3E9AD2-08DA-4896-9A8F-63976F972C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468E3C-BA96-4448-9EA0-23C34F87A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5102a-8dd8-476c-a9fa-59d38ce81120"/>
    <ds:schemaRef ds:uri="b95476a2-22b2-419c-97ba-13a788a44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6DBD25-9BE0-4351-BE4A-E566C6B2BB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 ARPA State Subsidies</vt:lpstr>
      <vt:lpstr>CSRs Funded</vt:lpstr>
      <vt:lpstr>ARPA Indefinitely</vt:lpstr>
      <vt:lpstr>Enrollee Impacts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Doherty</dc:creator>
  <cp:lastModifiedBy>Amy Barley</cp:lastModifiedBy>
  <dcterms:created xsi:type="dcterms:W3CDTF">2025-03-31T20:59:31Z</dcterms:created>
  <dcterms:modified xsi:type="dcterms:W3CDTF">2025-06-06T19:00:28Z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0x01010086C1D02312CD2E49B4D93EF0161D3548</vt:lpwstr>
  </property>
</Properties>
</file>