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:\MarylandHBE.com\Reinsurance\"/>
    </mc:Choice>
  </mc:AlternateContent>
  <xr:revisionPtr revIDLastSave="0" documentId="8_{6689D95B-097B-4F5E-8B2D-99918BC7D1AF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1. Demographics" sheetId="18" r:id="rId1"/>
    <sheet name="2. Diabetes 2021" sheetId="1" r:id="rId2"/>
    <sheet name="3. Asthma 2021" sheetId="2" r:id="rId3"/>
    <sheet name="4. Mental Health 2021" sheetId="3" r:id="rId4"/>
    <sheet name="5. Substance Use Disorder 2021" sheetId="19" r:id="rId5"/>
    <sheet name="6. Opioid Use Disorder 2021" sheetId="16" r:id="rId6"/>
    <sheet name="7. Pregnancy 2021" sheetId="4" r:id="rId7"/>
    <sheet name="8. Diabetes Savings" sheetId="5" r:id="rId8"/>
    <sheet name="9. Asthma Savings" sheetId="7" r:id="rId9"/>
    <sheet name="10. Mental Health Savings" sheetId="6" r:id="rId10"/>
    <sheet name="11. SUD Savings" sheetId="17" r:id="rId11"/>
    <sheet name="12. OUD Savings" sheetId="20" r:id="rId12"/>
    <sheet name="13. Pregnancy Savings" sheetId="8" r:id="rId13"/>
    <sheet name="14. HEDIS MY 2021 - Diabetes" sheetId="10" r:id="rId14"/>
    <sheet name="15. HEDIS MY 2021 - Asthma" sheetId="11" r:id="rId15"/>
    <sheet name="16. HEDIS MY 2021 - Beh Health" sheetId="12" r:id="rId16"/>
    <sheet name="17. HEDIS MY 2021 -  Preg" sheetId="13" r:id="rId17"/>
    <sheet name="18. COVID" sheetId="22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24" i="8" l="1"/>
  <c r="P24" i="8"/>
  <c r="P12" i="8"/>
  <c r="O12" i="8"/>
  <c r="P24" i="20"/>
  <c r="O24" i="20"/>
  <c r="P12" i="20"/>
  <c r="O12" i="20"/>
  <c r="P12" i="17"/>
  <c r="O12" i="17"/>
  <c r="O24" i="17"/>
  <c r="P24" i="17"/>
  <c r="P12" i="6"/>
  <c r="O12" i="6"/>
  <c r="P25" i="6"/>
  <c r="O25" i="6"/>
  <c r="O25" i="5"/>
  <c r="O25" i="7"/>
  <c r="P12" i="7"/>
  <c r="O12" i="7"/>
  <c r="P25" i="7"/>
  <c r="P25" i="5"/>
  <c r="P12" i="5"/>
  <c r="O12" i="5"/>
  <c r="E24" i="8" l="1"/>
  <c r="F24" i="8"/>
  <c r="G24" i="8"/>
  <c r="H24" i="8"/>
  <c r="I24" i="8"/>
  <c r="J24" i="8"/>
  <c r="K24" i="8"/>
  <c r="L24" i="8"/>
  <c r="M24" i="8"/>
  <c r="N24" i="8"/>
  <c r="D24" i="8"/>
  <c r="E12" i="8"/>
  <c r="F12" i="8"/>
  <c r="G12" i="8"/>
  <c r="H12" i="8"/>
  <c r="I12" i="8"/>
  <c r="J12" i="8"/>
  <c r="K12" i="8"/>
  <c r="L12" i="8"/>
  <c r="M12" i="8"/>
  <c r="N12" i="8"/>
  <c r="D12" i="8"/>
  <c r="E24" i="20"/>
  <c r="F24" i="20"/>
  <c r="G24" i="20"/>
  <c r="H24" i="20"/>
  <c r="I24" i="20"/>
  <c r="J24" i="20"/>
  <c r="K24" i="20"/>
  <c r="L24" i="20"/>
  <c r="M24" i="20"/>
  <c r="N24" i="20"/>
  <c r="D24" i="20"/>
  <c r="E12" i="20"/>
  <c r="F12" i="20"/>
  <c r="G12" i="20"/>
  <c r="H12" i="20"/>
  <c r="I12" i="20"/>
  <c r="J12" i="20"/>
  <c r="K12" i="20"/>
  <c r="L12" i="20"/>
  <c r="M12" i="20"/>
  <c r="N12" i="20"/>
  <c r="D12" i="20"/>
  <c r="E24" i="17"/>
  <c r="F24" i="17"/>
  <c r="G24" i="17"/>
  <c r="H24" i="17"/>
  <c r="I24" i="17"/>
  <c r="J24" i="17"/>
  <c r="K24" i="17"/>
  <c r="L24" i="17"/>
  <c r="M24" i="17"/>
  <c r="N24" i="17"/>
  <c r="D24" i="17"/>
  <c r="E12" i="17"/>
  <c r="F12" i="17"/>
  <c r="G12" i="17"/>
  <c r="H12" i="17"/>
  <c r="I12" i="17"/>
  <c r="J12" i="17"/>
  <c r="K12" i="17"/>
  <c r="L12" i="17"/>
  <c r="M12" i="17"/>
  <c r="N12" i="17"/>
  <c r="D12" i="17"/>
  <c r="E25" i="6"/>
  <c r="F25" i="6"/>
  <c r="G25" i="6"/>
  <c r="H25" i="6"/>
  <c r="I25" i="6"/>
  <c r="J25" i="6"/>
  <c r="K25" i="6"/>
  <c r="L25" i="6"/>
  <c r="M25" i="6"/>
  <c r="N25" i="6"/>
  <c r="D25" i="6"/>
  <c r="E12" i="6"/>
  <c r="F12" i="6"/>
  <c r="G12" i="6"/>
  <c r="H12" i="6"/>
  <c r="I12" i="6"/>
  <c r="J12" i="6"/>
  <c r="K12" i="6"/>
  <c r="L12" i="6"/>
  <c r="M12" i="6"/>
  <c r="N12" i="6"/>
  <c r="D12" i="6"/>
  <c r="E25" i="7"/>
  <c r="F25" i="7"/>
  <c r="G25" i="7"/>
  <c r="H25" i="7"/>
  <c r="I25" i="7"/>
  <c r="J25" i="7"/>
  <c r="K25" i="7"/>
  <c r="L25" i="7"/>
  <c r="M25" i="7"/>
  <c r="N25" i="7"/>
  <c r="D25" i="7"/>
  <c r="E12" i="7"/>
  <c r="F12" i="7"/>
  <c r="G12" i="7"/>
  <c r="H12" i="7"/>
  <c r="I12" i="7"/>
  <c r="J12" i="7"/>
  <c r="K12" i="7"/>
  <c r="L12" i="7"/>
  <c r="M12" i="7"/>
  <c r="N12" i="7"/>
  <c r="D12" i="7"/>
  <c r="E25" i="5"/>
  <c r="F25" i="5"/>
  <c r="G25" i="5"/>
  <c r="H25" i="5"/>
  <c r="I25" i="5"/>
  <c r="J25" i="5"/>
  <c r="K25" i="5"/>
  <c r="L25" i="5"/>
  <c r="M25" i="5"/>
  <c r="N25" i="5"/>
  <c r="D25" i="5"/>
  <c r="E12" i="5"/>
  <c r="F12" i="5"/>
  <c r="G12" i="5"/>
  <c r="H12" i="5"/>
  <c r="I12" i="5"/>
  <c r="J12" i="5"/>
  <c r="K12" i="5"/>
  <c r="L12" i="5"/>
  <c r="M12" i="5"/>
  <c r="N12" i="5"/>
  <c r="D12" i="5"/>
  <c r="E11" i="1"/>
  <c r="D11" i="1"/>
  <c r="K11" i="1"/>
  <c r="L11" i="1"/>
  <c r="M11" i="1"/>
  <c r="N11" i="1"/>
  <c r="G11" i="1"/>
  <c r="H11" i="1"/>
  <c r="I11" i="1"/>
  <c r="J11" i="1"/>
  <c r="F11" i="1"/>
  <c r="E21" i="22"/>
  <c r="E18" i="8"/>
  <c r="E19" i="8"/>
  <c r="E20" i="8"/>
  <c r="E22" i="8"/>
  <c r="E17" i="8"/>
  <c r="E6" i="8"/>
  <c r="E7" i="8"/>
  <c r="E8" i="8"/>
  <c r="E10" i="8"/>
  <c r="E5" i="8"/>
  <c r="E18" i="20"/>
  <c r="E19" i="20"/>
  <c r="E20" i="20"/>
  <c r="E22" i="20"/>
  <c r="E17" i="20"/>
  <c r="E6" i="20"/>
  <c r="E7" i="20"/>
  <c r="E8" i="20"/>
  <c r="E10" i="20"/>
  <c r="E5" i="20"/>
  <c r="E18" i="17"/>
  <c r="E19" i="17"/>
  <c r="E20" i="17"/>
  <c r="E22" i="17"/>
  <c r="E17" i="17"/>
  <c r="E6" i="17"/>
  <c r="E7" i="17"/>
  <c r="E8" i="17"/>
  <c r="E10" i="17"/>
  <c r="E5" i="17"/>
  <c r="E19" i="6"/>
  <c r="E20" i="6"/>
  <c r="E21" i="6"/>
  <c r="E23" i="6"/>
  <c r="E18" i="6"/>
  <c r="E6" i="6"/>
  <c r="E7" i="6"/>
  <c r="E8" i="6"/>
  <c r="E10" i="6"/>
  <c r="E5" i="6"/>
  <c r="E19" i="7"/>
  <c r="E20" i="7"/>
  <c r="E21" i="7"/>
  <c r="E23" i="7"/>
  <c r="E18" i="7"/>
  <c r="E6" i="7"/>
  <c r="E7" i="7"/>
  <c r="E8" i="7"/>
  <c r="E10" i="7"/>
  <c r="E5" i="7"/>
  <c r="E19" i="5"/>
  <c r="E20" i="5"/>
  <c r="E21" i="5"/>
  <c r="E23" i="5"/>
  <c r="E18" i="5"/>
  <c r="E6" i="5"/>
  <c r="E7" i="5"/>
  <c r="E8" i="5"/>
  <c r="E10" i="5"/>
  <c r="E5" i="5"/>
  <c r="E18" i="4"/>
  <c r="E19" i="4"/>
  <c r="E20" i="4"/>
  <c r="E21" i="4"/>
  <c r="E22" i="4"/>
  <c r="E17" i="4"/>
  <c r="E18" i="3"/>
  <c r="E19" i="3"/>
  <c r="E20" i="3"/>
  <c r="E21" i="3"/>
  <c r="E22" i="3"/>
  <c r="E17" i="3"/>
  <c r="E6" i="3"/>
  <c r="E7" i="3"/>
  <c r="E8" i="3"/>
  <c r="E9" i="3"/>
  <c r="E10" i="3"/>
  <c r="E5" i="3"/>
  <c r="E11" i="3" s="1"/>
  <c r="E18" i="2"/>
  <c r="E19" i="2"/>
  <c r="E20" i="2"/>
  <c r="E21" i="2"/>
  <c r="E22" i="2"/>
  <c r="E17" i="2"/>
  <c r="E23" i="2" s="1"/>
  <c r="E6" i="2"/>
  <c r="E7" i="2"/>
  <c r="E8" i="2"/>
  <c r="E9" i="2"/>
  <c r="E10" i="2"/>
  <c r="E5" i="2"/>
  <c r="E18" i="1"/>
  <c r="E19" i="1"/>
  <c r="E20" i="1"/>
  <c r="E21" i="1"/>
  <c r="E22" i="1"/>
  <c r="E17" i="1"/>
  <c r="E23" i="1" s="1"/>
  <c r="E6" i="1"/>
  <c r="E7" i="1"/>
  <c r="E8" i="1"/>
  <c r="E9" i="1"/>
  <c r="E10" i="1"/>
  <c r="E5" i="1"/>
  <c r="D21" i="22"/>
  <c r="F21" i="22"/>
  <c r="G21" i="22"/>
  <c r="H21" i="22"/>
  <c r="I21" i="22"/>
  <c r="J21" i="22"/>
  <c r="K21" i="22"/>
  <c r="L21" i="22"/>
  <c r="M21" i="22"/>
  <c r="N21" i="22"/>
  <c r="C21" i="22"/>
  <c r="D10" i="22"/>
  <c r="E10" i="22"/>
  <c r="F10" i="22"/>
  <c r="G10" i="22"/>
  <c r="H10" i="22"/>
  <c r="I10" i="22"/>
  <c r="J10" i="22"/>
  <c r="K10" i="22"/>
  <c r="L10" i="22"/>
  <c r="M10" i="22"/>
  <c r="N10" i="22"/>
  <c r="C10" i="22"/>
  <c r="D23" i="4"/>
  <c r="E23" i="4"/>
  <c r="F23" i="4"/>
  <c r="G23" i="4"/>
  <c r="H23" i="4"/>
  <c r="I23" i="4"/>
  <c r="J23" i="4"/>
  <c r="K23" i="4"/>
  <c r="L23" i="4"/>
  <c r="M23" i="4"/>
  <c r="N23" i="4"/>
  <c r="C23" i="4"/>
  <c r="D23" i="3"/>
  <c r="E23" i="3"/>
  <c r="F23" i="3"/>
  <c r="G23" i="3"/>
  <c r="H23" i="3"/>
  <c r="I23" i="3"/>
  <c r="J23" i="3"/>
  <c r="K23" i="3"/>
  <c r="L23" i="3"/>
  <c r="M23" i="3"/>
  <c r="N23" i="3"/>
  <c r="C23" i="3"/>
  <c r="D23" i="2"/>
  <c r="F23" i="2"/>
  <c r="G23" i="2"/>
  <c r="H23" i="2"/>
  <c r="I23" i="2"/>
  <c r="J23" i="2"/>
  <c r="K23" i="2"/>
  <c r="L23" i="2"/>
  <c r="M23" i="2"/>
  <c r="N23" i="2"/>
  <c r="C23" i="2"/>
  <c r="C23" i="1"/>
  <c r="D23" i="1"/>
  <c r="F23" i="1"/>
  <c r="G23" i="1"/>
  <c r="H23" i="1"/>
  <c r="I23" i="1"/>
  <c r="J23" i="1"/>
  <c r="K23" i="1"/>
  <c r="L23" i="1"/>
  <c r="M23" i="1"/>
  <c r="N23" i="1"/>
  <c r="D11" i="3"/>
  <c r="F11" i="3"/>
  <c r="G11" i="3"/>
  <c r="H11" i="3"/>
  <c r="I11" i="3"/>
  <c r="J11" i="3"/>
  <c r="K11" i="3"/>
  <c r="L11" i="3"/>
  <c r="M11" i="3"/>
  <c r="N11" i="3"/>
  <c r="C11" i="3"/>
  <c r="D11" i="2"/>
  <c r="E11" i="2"/>
  <c r="F11" i="2"/>
  <c r="G11" i="2"/>
  <c r="H11" i="2"/>
  <c r="I11" i="2"/>
  <c r="J11" i="2"/>
  <c r="K11" i="2"/>
  <c r="L11" i="2"/>
  <c r="M11" i="2"/>
  <c r="N11" i="2"/>
  <c r="C11" i="2"/>
  <c r="C11" i="1"/>
  <c r="G9" i="18"/>
  <c r="H9" i="18"/>
  <c r="I9" i="18"/>
  <c r="I19" i="18"/>
  <c r="G19" i="18"/>
  <c r="H19" i="18"/>
  <c r="G33" i="18"/>
  <c r="H33" i="18"/>
  <c r="I33" i="18"/>
</calcChain>
</file>

<file path=xl/sharedStrings.xml><?xml version="1.0" encoding="utf-8"?>
<sst xmlns="http://schemas.openxmlformats.org/spreadsheetml/2006/main" count="1114" uniqueCount="186">
  <si>
    <t>Member Months</t>
  </si>
  <si>
    <t>Inpatient Hospital Admissions</t>
  </si>
  <si>
    <t>Visits</t>
  </si>
  <si>
    <t>Number of Enrollees</t>
  </si>
  <si>
    <t>A</t>
  </si>
  <si>
    <t>B</t>
  </si>
  <si>
    <t>C</t>
  </si>
  <si>
    <t>D</t>
  </si>
  <si>
    <t>E</t>
  </si>
  <si>
    <t>F</t>
  </si>
  <si>
    <t>G</t>
  </si>
  <si>
    <t xml:space="preserve">Row G =  Row A + Row F </t>
  </si>
  <si>
    <t xml:space="preserve">Not enrolled in any initiatives </t>
  </si>
  <si>
    <t>If more than four initiatives were available, insert additional rows as needed.</t>
  </si>
  <si>
    <t>Enrolled in at least one initiative</t>
  </si>
  <si>
    <t>Enrolled - initiative 4</t>
  </si>
  <si>
    <t>Total Participants with Diabetes</t>
  </si>
  <si>
    <t>Rate</t>
  </si>
  <si>
    <t>Denominator - Eligible Population</t>
  </si>
  <si>
    <t>Initiation of AOD Treatment</t>
  </si>
  <si>
    <t>Engagement of AOD Treatment</t>
  </si>
  <si>
    <t>Numerator - Initiation of AOD Treatment within 14 days of the Index Episode Start Date</t>
  </si>
  <si>
    <t>Numerator - Members Engaged in Ongoing AOD Treatment within 34 days of Initiation Visit</t>
  </si>
  <si>
    <t>Postpartum Care</t>
  </si>
  <si>
    <t>Numerator - Deliveries that had a Postpartum Visit on or Before 7 and 84 Days after Delivery</t>
  </si>
  <si>
    <t>Eye Exam (Retinal) Performed</t>
  </si>
  <si>
    <t>Numerator - Members with a Qualifying Eye Exam During Measurement Year</t>
  </si>
  <si>
    <t>Timeliness of Prenatal Care</t>
  </si>
  <si>
    <t>Numerator - A Prenatal Visit During the First Trimester, on or Before the Enrollment Start Date or within 42 Days of Enrollment</t>
  </si>
  <si>
    <t xml:space="preserve">Participants with diabetes have at least one claim with a primary diagnosis that begins with: </t>
  </si>
  <si>
    <t>Diabetes type 1 diabetes mellitus (E10.), Type 2 diabetes mellitus (E11.), Other specified diabetes mellitus (E13.), and Diabetes during pregnancy (O24.0, O24.1, O24.3, O24.8)</t>
  </si>
  <si>
    <t xml:space="preserve">Participants with asthma have at least one claim with a primary diagnosis that begins with: </t>
  </si>
  <si>
    <t xml:space="preserve">Mild asthma (J45.2, J45.3), Moderate asthma (J45.4), Severe asthma (J45.5), Other and unspecified asthma (J45.9) </t>
  </si>
  <si>
    <t xml:space="preserve">Total Number of Services </t>
  </si>
  <si>
    <t>Numerator - Follow-up visits with any Provider with a Principal Diagnosis of Mental Health Disorder; or with a Principal Diagnosis of Intentional Self-Harm and any MH diagnosis, within 7 days</t>
  </si>
  <si>
    <t xml:space="preserve">This measure examines all claims related to pregnancy, childbirth, and the postpartum period based on a primary diagnosis from the range ICD-10-CM O00-Q99. </t>
  </si>
  <si>
    <t xml:space="preserve">The sum of Row B + Row C + Row D may exceed the total of A or G, as participants may be enrolled in more than 1 initiative. </t>
  </si>
  <si>
    <t>Professional</t>
  </si>
  <si>
    <t>Inpatient Hospital</t>
  </si>
  <si>
    <t xml:space="preserve">Outpatient Hospital </t>
  </si>
  <si>
    <t>Prescription Drug</t>
  </si>
  <si>
    <t xml:space="preserve">Category and Manual Rate. </t>
  </si>
  <si>
    <t xml:space="preserve">Prescriptions Filled </t>
  </si>
  <si>
    <t>County</t>
  </si>
  <si>
    <t>Race/Ethnicity</t>
  </si>
  <si>
    <t>Allegany County</t>
  </si>
  <si>
    <t>Black or African American</t>
  </si>
  <si>
    <t>Anne Arundel County</t>
  </si>
  <si>
    <t>White</t>
  </si>
  <si>
    <t>Baltimore County</t>
  </si>
  <si>
    <t>Asian or Pacific American</t>
  </si>
  <si>
    <t>Baltimore City</t>
  </si>
  <si>
    <t>Other</t>
  </si>
  <si>
    <t>Calvert County</t>
  </si>
  <si>
    <t>Missing/Unknown</t>
  </si>
  <si>
    <t>Caroline County</t>
  </si>
  <si>
    <t xml:space="preserve"> Total</t>
  </si>
  <si>
    <t>Carroll County</t>
  </si>
  <si>
    <t>Hispanic Ethnicity</t>
  </si>
  <si>
    <t>Cecil County</t>
  </si>
  <si>
    <t>Charles County</t>
  </si>
  <si>
    <t>Cost-Sharing Reduction Status</t>
  </si>
  <si>
    <t>Dorchester County</t>
  </si>
  <si>
    <t>Frederick County</t>
  </si>
  <si>
    <t>Garrett County</t>
  </si>
  <si>
    <t>Harford County</t>
  </si>
  <si>
    <t>Howard County</t>
  </si>
  <si>
    <t>Kent County</t>
  </si>
  <si>
    <t>Montgomery County</t>
  </si>
  <si>
    <t>Prince George's County</t>
  </si>
  <si>
    <t>Queen Anne's County</t>
  </si>
  <si>
    <t>Saint Mary's County</t>
  </si>
  <si>
    <t>Somerset County</t>
  </si>
  <si>
    <t>Talbot County</t>
  </si>
  <si>
    <t>Washington County</t>
  </si>
  <si>
    <t>Wicomico County</t>
  </si>
  <si>
    <t>Worcester County</t>
  </si>
  <si>
    <t xml:space="preserve">Participants with a mental health condition have  at least one claim with a primary diagnosis that begins with: </t>
  </si>
  <si>
    <t>Participants with a substance use disorder have at least one claim with a primary diagnosis included in Appendix A.</t>
  </si>
  <si>
    <t xml:space="preserve">Participants with an opioid use disorder have at least one claim with a primary diagnosis that begins with: </t>
  </si>
  <si>
    <t xml:space="preserve"> ICD10-CM F20 to F48</t>
  </si>
  <si>
    <t>On-Exchange and Receiving CSRs</t>
  </si>
  <si>
    <t>On-Exchange and No CSRs</t>
  </si>
  <si>
    <t>Off-Exchange</t>
  </si>
  <si>
    <t>0-1</t>
  </si>
  <si>
    <t>2-17</t>
  </si>
  <si>
    <t>18-25</t>
  </si>
  <si>
    <t>26-34</t>
  </si>
  <si>
    <t>35-44</t>
  </si>
  <si>
    <t>45-54</t>
  </si>
  <si>
    <t>55-64</t>
  </si>
  <si>
    <t>65+</t>
  </si>
  <si>
    <t>Total Number of Enrollees*</t>
  </si>
  <si>
    <t>Number of Enrollees**</t>
  </si>
  <si>
    <t>Not enrolled in any initiatives</t>
  </si>
  <si>
    <t>**Provide initiative-level reporting only for initiatives with 300 or more enrollees. For enrollees who are enrolled in initiatives with less than 300 participants please include their data in row F "Not enrolled in any initiatives".</t>
  </si>
  <si>
    <t xml:space="preserve">*For total number of enrollees of 10 or less, please enter "≤10", the corresponding total costs of allowed claims and reinsurance reimbursed claims will be reported. </t>
  </si>
  <si>
    <t xml:space="preserve">*For denominators or numerators  of 10 or less, please enter "≤10", the rate will be reported. </t>
  </si>
  <si>
    <t xml:space="preserve">*For denominators or numerators of 10 or less, please enter "≤10", the rate will be reported. </t>
  </si>
  <si>
    <t xml:space="preserve">Inpatient 
Days </t>
  </si>
  <si>
    <t>Other 
Medical</t>
  </si>
  <si>
    <t>Total Enrollees with Diabetes</t>
  </si>
  <si>
    <t>Total Enrollees with Asthma</t>
  </si>
  <si>
    <t>Total Enrollees with a Mental Health Condition</t>
  </si>
  <si>
    <t>Total Enrollees with a Substance Use Disorder</t>
  </si>
  <si>
    <t>Total Enrollees with an Opioid Use Disorder</t>
  </si>
  <si>
    <t>Total Enrollees Pregnancy</t>
  </si>
  <si>
    <t>Diabetes Initiatives</t>
  </si>
  <si>
    <t>Asthma Initiatives</t>
  </si>
  <si>
    <t>Mental Health Initiatives</t>
  </si>
  <si>
    <t xml:space="preserve">Substance Use Disorder Initiatives </t>
  </si>
  <si>
    <t>Opioid Use Disorder Initiatives</t>
  </si>
  <si>
    <t>Pregnancy and Childbirth Initiatives</t>
  </si>
  <si>
    <t>Total Allowed Claims</t>
  </si>
  <si>
    <t>Allowed Claims by Type *</t>
  </si>
  <si>
    <t xml:space="preserve">Please note these are non-opioid use related diagnoses only (e.g. alcohol or cannabis use). Opioid use disorder related claims are entered on tab 12. </t>
  </si>
  <si>
    <t xml:space="preserve">ICD-10-CM-Codes F11.1 to F11.9 or please see Appendix B. </t>
  </si>
  <si>
    <t xml:space="preserve">Total 
Allowed Claims </t>
  </si>
  <si>
    <t>Total 
SRP Payment</t>
  </si>
  <si>
    <t>Hemoglobin A1c (HbA1c) control (&lt;8.0%)</t>
  </si>
  <si>
    <t>Numerator - Members with HbA1c control (&lt;8.0%)</t>
  </si>
  <si>
    <t>Percentage who had a ratio of controller medications to total asthma medications of 0.50 or greater during the measurement year</t>
  </si>
  <si>
    <r>
      <t xml:space="preserve">Numerator - Number of Members Who had a Ratio of Controller Medications to Total Asthma Medications of </t>
    </r>
    <r>
      <rPr>
        <b/>
        <sz val="11"/>
        <color theme="0"/>
        <rFont val="Calibri"/>
        <family val="2"/>
      </rPr>
      <t>≥</t>
    </r>
    <r>
      <rPr>
        <b/>
        <sz val="11"/>
        <color theme="0"/>
        <rFont val="Calibri"/>
        <family val="2"/>
        <scheme val="minor"/>
      </rPr>
      <t xml:space="preserve"> 0.50  During the Measurement Year</t>
    </r>
  </si>
  <si>
    <t>Percentage of hospitalization for which the member received follow-up within 7 days of discharge</t>
  </si>
  <si>
    <t>Enrollees Diagnosed with COVID-19</t>
  </si>
  <si>
    <t xml:space="preserve">Participants with COVID-19 have at least one claim with a primary diagnosis that begins with: </t>
  </si>
  <si>
    <t xml:space="preserve">U071 with a date of service on or after April 1, 2020.  </t>
  </si>
  <si>
    <t>H</t>
  </si>
  <si>
    <t>Total Participants with Asthma</t>
  </si>
  <si>
    <t>Total Participants with MHD</t>
  </si>
  <si>
    <t>Total Participants with SUD</t>
  </si>
  <si>
    <t>Total Participants with OUD</t>
  </si>
  <si>
    <t>Total Participants with Pregnancy</t>
  </si>
  <si>
    <t xml:space="preserve">Row H =  Row A + Row F + Row G </t>
  </si>
  <si>
    <t xml:space="preserve">The sum of Row B + Row C + Row D + Row E may exceed the total of A, as participants may be enrolled in more than 1 initiative. </t>
  </si>
  <si>
    <t>Table 1a. County of Residence of Enrollees with Claims Reimbursed by the SRP in PY 2021</t>
  </si>
  <si>
    <t>Table 1b. Race and Ethnicity of Enrollees with Claims Reimbursed by the SRP in PY 2021</t>
  </si>
  <si>
    <t>Table 1c. Receipt of CSRs of Enrollees with Claims Reimbursed by the SRP in PY 2021</t>
  </si>
  <si>
    <t>Table 1d. Age Group of Enrollees with Claims Reimbursed by the SRP in PY 2021</t>
  </si>
  <si>
    <t>Table 2a Enrollees with Claims Reimbursed by SRP in PY 2021</t>
  </si>
  <si>
    <t>Table 2b Enrollees with Claims NOT Reimbursed by SRP in PY 2021</t>
  </si>
  <si>
    <t>*For each expenditure type use the definitions outlined by the Centers for Medicare and Medicaid Services 2022 Unified Rate Review Instructions section 2.1.3.1 Benefit</t>
  </si>
  <si>
    <t>https://www.cms.gov/CCIIO/Resources/Forms-Reports-and-Other-Resources/Downloads/URR_v5.3-instructions.pdf</t>
  </si>
  <si>
    <t>Table 3a Enrollees with Claims Reimbursed by SRP in PY 2021</t>
  </si>
  <si>
    <t>Table 3b Enrollees with Claims NOT Reimbursed by SRP in PY 2021</t>
  </si>
  <si>
    <t>Table 4a Enrollees with Claims Reimbursed by SRP in PY 2021</t>
  </si>
  <si>
    <t>Table 4b Enrollees with Claims NOT Reimbursed by SRP in PY 2021</t>
  </si>
  <si>
    <t>Table 5a Enrollees with Claims Reimbursed by SRP in PY 2021</t>
  </si>
  <si>
    <t>Table 5b Enrollees with Claims NOT Reimbursed by SRP in PY 2021</t>
  </si>
  <si>
    <t>Table 6a Enrollees with Claims Reimbursed by SRP in PY 2021</t>
  </si>
  <si>
    <t>Table 6b Enrollees with Claims NOT Reimbursed by SRP in PY 2021</t>
  </si>
  <si>
    <t>Table 7a Enrollees with Claims Reimbursed by SRP in PY 2021</t>
  </si>
  <si>
    <t>Table 7b Enrollees with Claims NOT Reimbursed by SRP in PY 2021</t>
  </si>
  <si>
    <t>Table 14. Comprehensive Diabetes Care</t>
  </si>
  <si>
    <t xml:space="preserve">Table 15. Asthma Medication Ratio </t>
  </si>
  <si>
    <t>Table 16a. Follow-up After Hospitalization for Mental Illness (FUH)</t>
  </si>
  <si>
    <t>Table 16b. Initiation and Engagement of Alcohol and Other Drug Abuse or Dependence Treatment (IET)</t>
  </si>
  <si>
    <t>Table 17. Prenatal and Postpartum Care (PPC)</t>
  </si>
  <si>
    <t>Table 18a Enrollees with Claims Reimbursed by SRP in PY 2021</t>
  </si>
  <si>
    <t>Table 18b Enrollees with Claims NOT Reimbursed by SRP in PY 2021</t>
  </si>
  <si>
    <t>Table 8a Enrollees with Claims Reimbursed by SRP in PY 2020 (2021 Experience)</t>
  </si>
  <si>
    <t>Table 8b Enrollees with Claims NOT Reimbursed by SRP in PY 2020 (2021 Experience)</t>
  </si>
  <si>
    <t>No enrollment in PY 2021</t>
  </si>
  <si>
    <t>2020  Member Months</t>
  </si>
  <si>
    <t>2020 Allowed Claims</t>
  </si>
  <si>
    <t>Number of Enrollees 2021**</t>
  </si>
  <si>
    <t>Member Months 2021</t>
  </si>
  <si>
    <t>Total Allowed Claims 2021</t>
  </si>
  <si>
    <t>2021 Allowed Claims by Type *</t>
  </si>
  <si>
    <t xml:space="preserve">2021 Total Number of Services </t>
  </si>
  <si>
    <t>Table 9a Enrollees with Claims Reimbursed by SRP in PY 2020 (2021 Experience)</t>
  </si>
  <si>
    <t>Table 9b Enrollees with Claims NOT Reimbursed by SRP in PY 2020 (2021 Experience)</t>
  </si>
  <si>
    <t>Table 10a Enrollees with Claims Reimbursed by SRP in PY 2020 (2021 Experience)</t>
  </si>
  <si>
    <t>Table 10b Enrollees with Claims NOT Reimbursed by SRP in PY 2020 (2021 Experience)</t>
  </si>
  <si>
    <t>Table 11a Enrollees with Claims Reimbursed by SRP in PY 2020 (2021 Experience)</t>
  </si>
  <si>
    <t>Table 11b Enrollees with Claims NOT Reimbursed by SRP in PY 2020 (2021 Experience)</t>
  </si>
  <si>
    <t>Table 12a Enrollees with Claims Reimbursed by SRP in PY 2020 (2021 Experience)</t>
  </si>
  <si>
    <t>Table 12b Enrollees with Claims NOT Reimbursed by SRP in PY 2020 (2021 Experience)</t>
  </si>
  <si>
    <t>Table 13a Enrollees with Claims Reimbursed by SRP in PY 2020 (2021 Experience)</t>
  </si>
  <si>
    <t>Table 13b Enrollees with Claims NOT Reimbursed by SRP in PY 2020 (2021 Experience)</t>
  </si>
  <si>
    <t>MD PPO</t>
  </si>
  <si>
    <t>MD HMO</t>
  </si>
  <si>
    <t>Care Management</t>
  </si>
  <si>
    <t>HTC</t>
  </si>
  <si>
    <t>ONDUO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</si>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</sst>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00A5AF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A0AF"/>
        <bgColor indexed="64"/>
      </patternFill>
    </fill>
    <fill>
      <patternFill patternType="solid">
        <fgColor rgb="FFFFCC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99">
    <xf numFmtId="0" fontId="0" fillId="0" borderId="0" xfId="0"/>
    <xf numFmtId="0" fontId="0" fillId="0" borderId="2" xfId="0" applyBorder="1"/>
    <xf numFmtId="0" fontId="2" fillId="3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vertical="top"/>
    </xf>
    <xf numFmtId="0" fontId="2" fillId="4" borderId="2" xfId="0" applyFont="1" applyFill="1" applyBorder="1"/>
    <xf numFmtId="0" fontId="2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/>
    <xf numFmtId="0" fontId="3" fillId="3" borderId="3" xfId="0" applyFont="1" applyFill="1" applyBorder="1" applyAlignment="1">
      <alignment horizontal="center" vertical="center" wrapText="1"/>
    </xf>
    <xf numFmtId="0" fontId="6" fillId="0" borderId="0" xfId="1"/>
    <xf numFmtId="0" fontId="2" fillId="3" borderId="2" xfId="0" applyFont="1" applyFill="1" applyBorder="1" applyAlignment="1">
      <alignment horizontal="center" vertical="center" wrapText="1"/>
    </xf>
    <xf numFmtId="0" fontId="2" fillId="6" borderId="2" xfId="0" applyFont="1" applyFill="1" applyBorder="1"/>
    <xf numFmtId="49" fontId="0" fillId="0" borderId="2" xfId="0" applyNumberFormat="1" applyBorder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Border="1"/>
    <xf numFmtId="43" fontId="4" fillId="0" borderId="2" xfId="2" applyFont="1" applyBorder="1" applyAlignment="1"/>
    <xf numFmtId="44" fontId="4" fillId="0" borderId="2" xfId="3" applyFont="1" applyBorder="1" applyAlignment="1"/>
    <xf numFmtId="164" fontId="4" fillId="0" borderId="2" xfId="2" applyNumberFormat="1" applyFont="1" applyBorder="1" applyAlignment="1"/>
    <xf numFmtId="164" fontId="3" fillId="4" borderId="2" xfId="2" applyNumberFormat="1" applyFont="1" applyFill="1" applyBorder="1"/>
    <xf numFmtId="43" fontId="3" fillId="4" borderId="2" xfId="2" applyFont="1" applyFill="1" applyBorder="1"/>
    <xf numFmtId="165" fontId="3" fillId="4" borderId="2" xfId="0" applyNumberFormat="1" applyFont="1" applyFill="1" applyBorder="1"/>
    <xf numFmtId="0" fontId="3" fillId="6" borderId="2" xfId="0" applyFont="1" applyFill="1" applyBorder="1"/>
    <xf numFmtId="43" fontId="4" fillId="0" borderId="2" xfId="2" applyFont="1" applyBorder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vertical="top"/>
    </xf>
    <xf numFmtId="164" fontId="3" fillId="0" borderId="0" xfId="2" applyNumberFormat="1" applyFont="1" applyFill="1" applyBorder="1"/>
    <xf numFmtId="43" fontId="3" fillId="0" borderId="0" xfId="2" applyFont="1" applyFill="1" applyBorder="1"/>
    <xf numFmtId="165" fontId="3" fillId="0" borderId="0" xfId="0" applyNumberFormat="1" applyFont="1"/>
    <xf numFmtId="0" fontId="1" fillId="2" borderId="5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165" fontId="4" fillId="0" borderId="2" xfId="0" applyNumberFormat="1" applyFont="1" applyBorder="1"/>
    <xf numFmtId="165" fontId="3" fillId="6" borderId="2" xfId="0" applyNumberFormat="1" applyFont="1" applyFill="1" applyBorder="1"/>
    <xf numFmtId="165" fontId="0" fillId="0" borderId="0" xfId="0" applyNumberFormat="1"/>
    <xf numFmtId="43" fontId="4" fillId="0" borderId="8" xfId="2" applyFont="1" applyBorder="1" applyAlignment="1">
      <alignment wrapText="1"/>
    </xf>
    <xf numFmtId="164" fontId="4" fillId="0" borderId="2" xfId="2" applyNumberFormat="1" applyFont="1" applyBorder="1" applyAlignment="1">
      <alignment wrapText="1"/>
    </xf>
    <xf numFmtId="164" fontId="0" fillId="0" borderId="2" xfId="2" applyNumberFormat="1" applyFont="1" applyBorder="1"/>
    <xf numFmtId="10" fontId="0" fillId="0" borderId="2" xfId="4" applyNumberFormat="1" applyFont="1" applyBorder="1"/>
    <xf numFmtId="164" fontId="0" fillId="0" borderId="2" xfId="0" applyNumberFormat="1" applyBorder="1" applyAlignment="1">
      <alignment wrapText="1"/>
    </xf>
    <xf numFmtId="164" fontId="0" fillId="0" borderId="2" xfId="0" applyNumberForma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3" borderId="2" xfId="0" applyFont="1" applyFill="1" applyBorder="1" applyAlignment="1">
      <alignment horizontal="center" vertical="center" wrapText="1"/>
    </xf>
    <xf numFmtId="164" fontId="0" fillId="0" borderId="0" xfId="0" applyNumberFormat="1"/>
    <xf numFmtId="0" fontId="4" fillId="0" borderId="2" xfId="0" applyFont="1" applyBorder="1" applyAlignment="1">
      <alignment horizontal="center" vertical="center" wrapText="1"/>
    </xf>
    <xf numFmtId="44" fontId="0" fillId="0" borderId="9" xfId="3" applyFont="1" applyBorder="1"/>
    <xf numFmtId="44" fontId="0" fillId="0" borderId="0" xfId="3" applyFont="1"/>
    <xf numFmtId="44" fontId="0" fillId="0" borderId="2" xfId="3" applyFont="1" applyBorder="1"/>
    <xf numFmtId="44" fontId="0" fillId="0" borderId="11" xfId="3" applyFont="1" applyBorder="1"/>
    <xf numFmtId="44" fontId="3" fillId="4" borderId="2" xfId="3" applyFont="1" applyFill="1" applyBorder="1"/>
    <xf numFmtId="44" fontId="2" fillId="4" borderId="2" xfId="3" applyFont="1" applyFill="1" applyBorder="1"/>
    <xf numFmtId="0" fontId="4" fillId="0" borderId="4" xfId="0" applyFont="1" applyBorder="1"/>
    <xf numFmtId="1" fontId="3" fillId="4" borderId="2" xfId="3" applyNumberFormat="1" applyFont="1" applyFill="1" applyBorder="1"/>
    <xf numFmtId="44" fontId="0" fillId="0" borderId="10" xfId="3" applyFont="1" applyBorder="1"/>
    <xf numFmtId="44" fontId="0" fillId="0" borderId="12" xfId="3" applyFont="1" applyBorder="1"/>
    <xf numFmtId="1" fontId="0" fillId="0" borderId="9" xfId="0" applyNumberFormat="1" applyBorder="1"/>
    <xf numFmtId="1" fontId="0" fillId="0" borderId="11" xfId="0" applyNumberFormat="1" applyBorder="1"/>
    <xf numFmtId="1" fontId="4" fillId="0" borderId="2" xfId="2" applyNumberFormat="1" applyFont="1" applyBorder="1" applyAlignment="1"/>
    <xf numFmtId="1" fontId="3" fillId="4" borderId="2" xfId="2" applyNumberFormat="1" applyFont="1" applyFill="1" applyBorder="1"/>
    <xf numFmtId="1" fontId="0" fillId="0" borderId="2" xfId="0" applyNumberFormat="1" applyBorder="1"/>
    <xf numFmtId="164" fontId="0" fillId="0" borderId="9" xfId="0" applyNumberFormat="1" applyBorder="1"/>
    <xf numFmtId="164" fontId="0" fillId="0" borderId="11" xfId="0" applyNumberFormat="1" applyBorder="1"/>
    <xf numFmtId="1" fontId="0" fillId="0" borderId="0" xfId="0" applyNumberFormat="1"/>
    <xf numFmtId="1" fontId="2" fillId="4" borderId="2" xfId="0" applyNumberFormat="1" applyFont="1" applyFill="1" applyBorder="1"/>
    <xf numFmtId="2" fontId="0" fillId="0" borderId="9" xfId="0" applyNumberFormat="1" applyBorder="1"/>
    <xf numFmtId="2" fontId="0" fillId="0" borderId="11" xfId="0" applyNumberFormat="1" applyBorder="1"/>
    <xf numFmtId="2" fontId="0" fillId="0" borderId="2" xfId="0" applyNumberFormat="1" applyBorder="1"/>
    <xf numFmtId="2" fontId="3" fillId="4" borderId="2" xfId="2" applyNumberFormat="1" applyFont="1" applyFill="1" applyBorder="1"/>
    <xf numFmtId="39" fontId="0" fillId="0" borderId="9" xfId="0" applyNumberFormat="1" applyBorder="1"/>
    <xf numFmtId="39" fontId="0" fillId="0" borderId="11" xfId="0" applyNumberFormat="1" applyBorder="1"/>
    <xf numFmtId="39" fontId="0" fillId="0" borderId="2" xfId="0" applyNumberFormat="1" applyBorder="1"/>
    <xf numFmtId="39" fontId="3" fillId="4" borderId="2" xfId="2" applyNumberFormat="1" applyFont="1" applyFill="1" applyBorder="1"/>
    <xf numFmtId="164" fontId="4" fillId="0" borderId="2" xfId="2" applyNumberFormat="1" applyFont="1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1" xfId="0" applyBorder="1" applyAlignment="1">
      <alignment horizontal="right"/>
    </xf>
    <xf numFmtId="0" fontId="1" fillId="5" borderId="5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5">
    <cellStyle name="Comma" xfId="2" builtinId="3"/>
    <cellStyle name="Currency" xfId="3" builtinId="4"/>
    <cellStyle name="Hyperlink" xfId="1" builtinId="8"/>
    <cellStyle name="Normal" xfId="0" builtinId="0"/>
    <cellStyle name="Percent" xfId="4" builtinId="5"/>
  </cellStyles>
  <dxfs count="0"/>
  <tableStyles count="0" defaultTableStyle="TableStyleMedium2" defaultPivotStyle="PivotStyleLight16"/>
  <colors>
    <mruColors>
      <color rgb="FFB7DEE8"/>
      <color rgb="FF00A5FF"/>
      <color rgb="FF00A5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tabSelected="1" zoomScale="60" zoomScaleNormal="60" workbookViewId="0">
      <selection activeCell="B29" sqref="B29"/>
    </sheetView>
  </sheetViews>
  <sheetFormatPr defaultRowHeight="14.5" x14ac:dyDescent="0.35"/>
  <cols>
    <col min="1" max="1" width="28.54296875" customWidth="1"/>
    <col min="2" max="2" width="23.54296875" customWidth="1"/>
    <col min="3" max="3" width="24.26953125" customWidth="1"/>
    <col min="4" max="4" width="24.81640625" customWidth="1"/>
    <col min="5" max="5" width="6.453125" customWidth="1"/>
    <col min="6" max="6" width="29" customWidth="1"/>
    <col min="7" max="7" width="19.54296875" customWidth="1"/>
    <col min="8" max="8" width="22" customWidth="1"/>
    <col min="9" max="9" width="25.54296875" customWidth="1"/>
  </cols>
  <sheetData>
    <row r="1" spans="1:9" x14ac:dyDescent="0.35">
      <c r="A1" s="10" t="s">
        <v>135</v>
      </c>
      <c r="F1" s="10" t="s">
        <v>136</v>
      </c>
    </row>
    <row r="2" spans="1:9" ht="16.399999999999999" customHeight="1" x14ac:dyDescent="0.35">
      <c r="A2" s="83" t="s">
        <v>43</v>
      </c>
      <c r="B2" s="84" t="s">
        <v>92</v>
      </c>
      <c r="C2" s="84" t="s">
        <v>117</v>
      </c>
      <c r="D2" s="82" t="s">
        <v>118</v>
      </c>
      <c r="F2" s="83" t="s">
        <v>44</v>
      </c>
      <c r="G2" s="84" t="s">
        <v>92</v>
      </c>
      <c r="H2" s="85" t="s">
        <v>117</v>
      </c>
      <c r="I2" s="82" t="s">
        <v>118</v>
      </c>
    </row>
    <row r="3" spans="1:9" ht="23.15" customHeight="1" x14ac:dyDescent="0.35">
      <c r="A3" s="83"/>
      <c r="B3" s="84"/>
      <c r="C3" s="84"/>
      <c r="D3" s="82"/>
      <c r="F3" s="83"/>
      <c r="G3" s="84"/>
      <c r="H3" s="86"/>
      <c r="I3" s="82"/>
    </row>
    <row r="4" spans="1:9" x14ac:dyDescent="0.35">
      <c r="A4" s="1" t="s">
        <v>45</v>
      </c>
      <c r="B4" s="20">
        <v>140</v>
      </c>
      <c r="C4" s="36">
        <v>10057930.539999999</v>
      </c>
      <c r="D4" s="36">
        <v>4595526.78</v>
      </c>
      <c r="F4" s="1" t="s">
        <v>46</v>
      </c>
      <c r="G4" s="20">
        <v>2103</v>
      </c>
      <c r="H4" s="36">
        <v>126672655.97</v>
      </c>
      <c r="I4" s="36">
        <v>57532297.850000001</v>
      </c>
    </row>
    <row r="5" spans="1:9" x14ac:dyDescent="0.35">
      <c r="A5" s="1" t="s">
        <v>47</v>
      </c>
      <c r="B5" s="20">
        <v>1044</v>
      </c>
      <c r="C5" s="36">
        <v>75796958.950000003</v>
      </c>
      <c r="D5" s="36">
        <v>36602672.049999997</v>
      </c>
      <c r="F5" s="1" t="s">
        <v>48</v>
      </c>
      <c r="G5" s="20">
        <v>2592</v>
      </c>
      <c r="H5" s="36">
        <v>184105148.94999999</v>
      </c>
      <c r="I5" s="36">
        <v>85916512.799999997</v>
      </c>
    </row>
    <row r="6" spans="1:9" x14ac:dyDescent="0.35">
      <c r="A6" s="1" t="s">
        <v>49</v>
      </c>
      <c r="B6" s="20">
        <v>2560</v>
      </c>
      <c r="C6" s="36">
        <v>189558654.25999999</v>
      </c>
      <c r="D6" s="36">
        <v>81809481.519999996</v>
      </c>
      <c r="F6" s="1" t="s">
        <v>50</v>
      </c>
      <c r="G6" s="20">
        <v>303</v>
      </c>
      <c r="H6" s="36">
        <v>20800926.25</v>
      </c>
      <c r="I6" s="36">
        <v>9871614.0899999999</v>
      </c>
    </row>
    <row r="7" spans="1:9" x14ac:dyDescent="0.35">
      <c r="A7" s="1" t="s">
        <v>51</v>
      </c>
      <c r="B7" s="20">
        <v>224</v>
      </c>
      <c r="C7" s="36">
        <v>22699862.440000001</v>
      </c>
      <c r="D7" s="36">
        <v>8598932.5600000005</v>
      </c>
      <c r="F7" s="1" t="s">
        <v>52</v>
      </c>
      <c r="G7" s="20">
        <v>3456</v>
      </c>
      <c r="H7" s="36">
        <v>251515252.58000001</v>
      </c>
      <c r="I7" s="36">
        <v>110976299.43000001</v>
      </c>
    </row>
    <row r="8" spans="1:9" x14ac:dyDescent="0.35">
      <c r="A8" s="1" t="s">
        <v>53</v>
      </c>
      <c r="B8" s="20">
        <v>147</v>
      </c>
      <c r="C8" s="36">
        <v>8549133.9600000009</v>
      </c>
      <c r="D8" s="36">
        <v>3844084</v>
      </c>
      <c r="F8" s="1" t="s">
        <v>54</v>
      </c>
      <c r="G8" s="20">
        <v>3738</v>
      </c>
      <c r="H8" s="36">
        <v>277205962.70999998</v>
      </c>
      <c r="I8" s="36">
        <v>130585628.81</v>
      </c>
    </row>
    <row r="9" spans="1:9" x14ac:dyDescent="0.35">
      <c r="A9" s="1" t="s">
        <v>55</v>
      </c>
      <c r="B9" s="20">
        <v>102</v>
      </c>
      <c r="C9" s="36">
        <v>6427150.7999999998</v>
      </c>
      <c r="D9" s="36">
        <v>3046581.01</v>
      </c>
      <c r="F9" s="16" t="s">
        <v>56</v>
      </c>
      <c r="G9" s="27">
        <f>SUM(G4:G8)</f>
        <v>12192</v>
      </c>
      <c r="H9" s="37">
        <f>SUM(H4:H8)</f>
        <v>860299946.46000004</v>
      </c>
      <c r="I9" s="26">
        <f>SUM(I4:I8)</f>
        <v>394882352.98000002</v>
      </c>
    </row>
    <row r="10" spans="1:9" x14ac:dyDescent="0.35">
      <c r="A10" s="1" t="s">
        <v>57</v>
      </c>
      <c r="B10" s="20">
        <v>345</v>
      </c>
      <c r="C10" s="36">
        <v>22494790.260000002</v>
      </c>
      <c r="D10" s="36">
        <v>10821782.52</v>
      </c>
      <c r="F10" s="1" t="s">
        <v>58</v>
      </c>
      <c r="G10" s="20">
        <v>753</v>
      </c>
      <c r="H10" s="36">
        <v>55979309.960000001</v>
      </c>
      <c r="I10" s="36">
        <v>26263918.68</v>
      </c>
    </row>
    <row r="11" spans="1:9" x14ac:dyDescent="0.35">
      <c r="A11" s="1" t="s">
        <v>59</v>
      </c>
      <c r="B11" s="20">
        <v>212</v>
      </c>
      <c r="C11" s="36">
        <v>18044154.52</v>
      </c>
      <c r="D11" s="36">
        <v>8271631.6600000001</v>
      </c>
    </row>
    <row r="12" spans="1:9" ht="14.25" customHeight="1" x14ac:dyDescent="0.35">
      <c r="A12" s="1" t="s">
        <v>60</v>
      </c>
      <c r="B12" s="20">
        <v>232</v>
      </c>
      <c r="C12" s="36">
        <v>13579087.6</v>
      </c>
      <c r="D12" s="36">
        <v>6207000.8099999996</v>
      </c>
      <c r="F12" s="10" t="s">
        <v>137</v>
      </c>
    </row>
    <row r="13" spans="1:9" ht="14.5" customHeight="1" x14ac:dyDescent="0.35">
      <c r="A13" s="1" t="s">
        <v>62</v>
      </c>
      <c r="B13" s="20">
        <v>98</v>
      </c>
      <c r="C13" s="36">
        <v>5051957.04</v>
      </c>
      <c r="D13" s="36">
        <v>2177341.2599999998</v>
      </c>
      <c r="F13" s="88" t="s">
        <v>61</v>
      </c>
      <c r="G13" s="85" t="s">
        <v>92</v>
      </c>
      <c r="H13" s="85" t="s">
        <v>117</v>
      </c>
      <c r="I13" s="85" t="s">
        <v>118</v>
      </c>
    </row>
    <row r="14" spans="1:9" x14ac:dyDescent="0.35">
      <c r="A14" s="1" t="s">
        <v>63</v>
      </c>
      <c r="B14" s="20">
        <v>604</v>
      </c>
      <c r="C14" s="36">
        <v>42172045.729999997</v>
      </c>
      <c r="D14" s="36">
        <v>20338102.609999999</v>
      </c>
      <c r="F14" s="89"/>
      <c r="G14" s="87"/>
      <c r="H14" s="87"/>
      <c r="I14" s="87"/>
    </row>
    <row r="15" spans="1:9" x14ac:dyDescent="0.35">
      <c r="A15" s="1" t="s">
        <v>64</v>
      </c>
      <c r="B15" s="20">
        <v>89</v>
      </c>
      <c r="C15" s="36">
        <v>6339095.79</v>
      </c>
      <c r="D15" s="36">
        <v>3314592.04</v>
      </c>
      <c r="F15" s="90"/>
      <c r="G15" s="86"/>
      <c r="H15" s="86"/>
      <c r="I15" s="86"/>
    </row>
    <row r="16" spans="1:9" x14ac:dyDescent="0.35">
      <c r="A16" s="1" t="s">
        <v>65</v>
      </c>
      <c r="B16" s="20">
        <v>456</v>
      </c>
      <c r="C16" s="36">
        <v>30670873.289999999</v>
      </c>
      <c r="D16" s="36">
        <v>14706573.560000001</v>
      </c>
      <c r="F16" s="1" t="s">
        <v>81</v>
      </c>
      <c r="G16" s="20">
        <v>2130</v>
      </c>
      <c r="H16" s="36">
        <v>143029543.72</v>
      </c>
      <c r="I16" s="36">
        <v>69038753.760000005</v>
      </c>
    </row>
    <row r="17" spans="1:9" x14ac:dyDescent="0.35">
      <c r="A17" s="1" t="s">
        <v>66</v>
      </c>
      <c r="B17" s="20">
        <v>669</v>
      </c>
      <c r="C17" s="36">
        <v>44646808.869999997</v>
      </c>
      <c r="D17" s="36">
        <v>20701095.25</v>
      </c>
      <c r="F17" s="1" t="s">
        <v>82</v>
      </c>
      <c r="G17" s="20">
        <v>5954</v>
      </c>
      <c r="H17" s="36">
        <v>403287997.36000001</v>
      </c>
      <c r="I17" s="36">
        <v>183163372.74000001</v>
      </c>
    </row>
    <row r="18" spans="1:9" x14ac:dyDescent="0.35">
      <c r="A18" s="1" t="s">
        <v>67</v>
      </c>
      <c r="B18" s="20">
        <v>64</v>
      </c>
      <c r="C18" s="36">
        <v>5082027.66</v>
      </c>
      <c r="D18" s="36">
        <v>2474942.81</v>
      </c>
      <c r="F18" s="1" t="s">
        <v>83</v>
      </c>
      <c r="G18" s="20">
        <v>4108</v>
      </c>
      <c r="H18" s="36">
        <v>313982405.38</v>
      </c>
      <c r="I18" s="36">
        <v>142680226.47999999</v>
      </c>
    </row>
    <row r="19" spans="1:9" ht="14.25" customHeight="1" x14ac:dyDescent="0.35">
      <c r="A19" s="1" t="s">
        <v>68</v>
      </c>
      <c r="B19" s="20">
        <v>2431</v>
      </c>
      <c r="C19" s="36">
        <v>172197704.28</v>
      </c>
      <c r="D19" s="36">
        <v>81909464.980000004</v>
      </c>
      <c r="F19" s="16" t="s">
        <v>56</v>
      </c>
      <c r="G19" s="27">
        <f>SUM(G16:G18)</f>
        <v>12192</v>
      </c>
      <c r="H19" s="37">
        <f>SUM(H16:H18)</f>
        <v>860299946.46000004</v>
      </c>
      <c r="I19" s="26">
        <f>SUM(I16:I18)</f>
        <v>394882352.98000002</v>
      </c>
    </row>
    <row r="20" spans="1:9" x14ac:dyDescent="0.35">
      <c r="A20" s="1" t="s">
        <v>69</v>
      </c>
      <c r="B20" s="20">
        <v>1410</v>
      </c>
      <c r="C20" s="36">
        <v>92471876.5</v>
      </c>
      <c r="D20" s="36">
        <v>43120122.869999997</v>
      </c>
      <c r="F20" s="10"/>
      <c r="G20" s="10"/>
      <c r="H20" s="10"/>
    </row>
    <row r="21" spans="1:9" ht="14.5" customHeight="1" x14ac:dyDescent="0.35">
      <c r="A21" s="1" t="s">
        <v>70</v>
      </c>
      <c r="B21" s="20">
        <v>153</v>
      </c>
      <c r="C21" s="36">
        <v>11233706.800000001</v>
      </c>
      <c r="D21" s="36">
        <v>4694982.91</v>
      </c>
      <c r="F21" s="10" t="s">
        <v>138</v>
      </c>
    </row>
    <row r="22" spans="1:9" ht="14.5" customHeight="1" x14ac:dyDescent="0.35">
      <c r="A22" s="1" t="s">
        <v>71</v>
      </c>
      <c r="B22" s="20">
        <v>166</v>
      </c>
      <c r="C22" s="36">
        <v>11295000.220000001</v>
      </c>
      <c r="D22" s="36">
        <v>5483742.6500000004</v>
      </c>
      <c r="F22" s="88" t="s">
        <v>61</v>
      </c>
      <c r="G22" s="85" t="s">
        <v>92</v>
      </c>
      <c r="H22" s="85" t="s">
        <v>117</v>
      </c>
      <c r="I22" s="85" t="s">
        <v>118</v>
      </c>
    </row>
    <row r="23" spans="1:9" x14ac:dyDescent="0.35">
      <c r="A23" s="1" t="s">
        <v>72</v>
      </c>
      <c r="B23" s="20">
        <v>59</v>
      </c>
      <c r="C23" s="36">
        <v>3365836.7999999998</v>
      </c>
      <c r="D23" s="36">
        <v>1534002.06</v>
      </c>
      <c r="F23" s="89"/>
      <c r="G23" s="87"/>
      <c r="H23" s="87"/>
      <c r="I23" s="87"/>
    </row>
    <row r="24" spans="1:9" x14ac:dyDescent="0.35">
      <c r="A24" s="1" t="s">
        <v>73</v>
      </c>
      <c r="B24" s="20">
        <v>147</v>
      </c>
      <c r="C24" s="36">
        <v>10952849.51</v>
      </c>
      <c r="D24" s="36">
        <v>5199463.57</v>
      </c>
      <c r="F24" s="90"/>
      <c r="G24" s="86"/>
      <c r="H24" s="86"/>
      <c r="I24" s="86"/>
    </row>
    <row r="25" spans="1:9" x14ac:dyDescent="0.35">
      <c r="A25" s="1" t="s">
        <v>74</v>
      </c>
      <c r="B25" s="20">
        <v>327</v>
      </c>
      <c r="C25" s="36">
        <v>23903167.32</v>
      </c>
      <c r="D25" s="36">
        <v>10074524.289999999</v>
      </c>
      <c r="F25" s="17" t="s">
        <v>84</v>
      </c>
      <c r="G25" s="20">
        <v>70</v>
      </c>
      <c r="H25" s="36">
        <v>6208177.6200000001</v>
      </c>
      <c r="I25" s="36">
        <v>3215674.78</v>
      </c>
    </row>
    <row r="26" spans="1:9" x14ac:dyDescent="0.35">
      <c r="A26" s="1" t="s">
        <v>75</v>
      </c>
      <c r="B26" s="20">
        <v>224</v>
      </c>
      <c r="C26" s="36">
        <v>14549292.640000001</v>
      </c>
      <c r="D26" s="36">
        <v>6394592.4199999999</v>
      </c>
      <c r="F26" s="17" t="s">
        <v>85</v>
      </c>
      <c r="G26" s="20">
        <v>349</v>
      </c>
      <c r="H26" s="36">
        <v>51916064.719999999</v>
      </c>
      <c r="I26" s="36">
        <v>15564933.359999999</v>
      </c>
    </row>
    <row r="27" spans="1:9" x14ac:dyDescent="0.35">
      <c r="A27" s="1" t="s">
        <v>76</v>
      </c>
      <c r="B27" s="20">
        <v>232</v>
      </c>
      <c r="C27" s="36">
        <v>14501702.449999999</v>
      </c>
      <c r="D27" s="36">
        <v>6545534.1200000001</v>
      </c>
      <c r="F27" s="17" t="s">
        <v>86</v>
      </c>
      <c r="G27" s="20">
        <v>436</v>
      </c>
      <c r="H27" s="36">
        <v>36142957.640000001</v>
      </c>
      <c r="I27" s="36">
        <v>16018297.43</v>
      </c>
    </row>
    <row r="28" spans="1:9" x14ac:dyDescent="0.35">
      <c r="A28" s="1" t="s">
        <v>54</v>
      </c>
      <c r="B28" s="58">
        <v>57</v>
      </c>
      <c r="C28" s="38">
        <v>4658278.2300000004</v>
      </c>
      <c r="D28" s="38">
        <v>2415582.67</v>
      </c>
      <c r="F28" s="17" t="s">
        <v>87</v>
      </c>
      <c r="G28" s="20">
        <v>1523</v>
      </c>
      <c r="H28" s="36">
        <v>91843281.530000001</v>
      </c>
      <c r="I28" s="36">
        <v>40552665.619999997</v>
      </c>
    </row>
    <row r="29" spans="1:9" x14ac:dyDescent="0.35">
      <c r="A29" s="16" t="s">
        <v>56</v>
      </c>
      <c r="B29" s="27">
        <v>12192</v>
      </c>
      <c r="C29" s="37">
        <v>860299946.46000004</v>
      </c>
      <c r="D29" s="37">
        <v>394882352.98000002</v>
      </c>
      <c r="F29" s="17" t="s">
        <v>88</v>
      </c>
      <c r="G29" s="20">
        <v>2201</v>
      </c>
      <c r="H29" s="36">
        <v>134520283.53</v>
      </c>
      <c r="I29" s="36">
        <v>60636031.700000003</v>
      </c>
    </row>
    <row r="30" spans="1:9" x14ac:dyDescent="0.35">
      <c r="F30" s="17" t="s">
        <v>89</v>
      </c>
      <c r="G30" s="20">
        <v>2320</v>
      </c>
      <c r="H30" s="36">
        <v>154429867.19</v>
      </c>
      <c r="I30" s="36">
        <v>71925274.040000007</v>
      </c>
    </row>
    <row r="31" spans="1:9" x14ac:dyDescent="0.35">
      <c r="F31" s="17" t="s">
        <v>90</v>
      </c>
      <c r="G31" s="20">
        <v>3947</v>
      </c>
      <c r="H31" s="36">
        <v>280565147.49000001</v>
      </c>
      <c r="I31" s="36">
        <v>135466235.37</v>
      </c>
    </row>
    <row r="32" spans="1:9" x14ac:dyDescent="0.35">
      <c r="F32" s="17" t="s">
        <v>91</v>
      </c>
      <c r="G32" s="20">
        <v>1345</v>
      </c>
      <c r="H32" s="36">
        <v>104674166.73999999</v>
      </c>
      <c r="I32" s="36">
        <v>51503240.68</v>
      </c>
    </row>
    <row r="33" spans="1:9" x14ac:dyDescent="0.35">
      <c r="F33" s="16" t="s">
        <v>56</v>
      </c>
      <c r="G33" s="27">
        <f>SUM(G25:G32)</f>
        <v>12191</v>
      </c>
      <c r="H33" s="37">
        <f>SUM(H25:H32)</f>
        <v>860299946.46000004</v>
      </c>
      <c r="I33" s="26">
        <f>SUM(I25:I32)</f>
        <v>394882352.98000002</v>
      </c>
    </row>
    <row r="35" spans="1:9" x14ac:dyDescent="0.35">
      <c r="A35" s="18" t="s">
        <v>96</v>
      </c>
    </row>
  </sheetData>
  <mergeCells count="16">
    <mergeCell ref="I13:I15"/>
    <mergeCell ref="H13:H15"/>
    <mergeCell ref="G13:G15"/>
    <mergeCell ref="F13:F15"/>
    <mergeCell ref="F22:F24"/>
    <mergeCell ref="G22:G24"/>
    <mergeCell ref="H22:H24"/>
    <mergeCell ref="I22:I24"/>
    <mergeCell ref="I2:I3"/>
    <mergeCell ref="A2:A3"/>
    <mergeCell ref="B2:B3"/>
    <mergeCell ref="F2:F3"/>
    <mergeCell ref="C2:C3"/>
    <mergeCell ref="D2:D3"/>
    <mergeCell ref="G2:G3"/>
    <mergeCell ref="H2:H3"/>
  </mergeCells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39"/>
  <sheetViews>
    <sheetView topLeftCell="A8" zoomScale="90" zoomScaleNormal="90" workbookViewId="0">
      <selection activeCell="I29" sqref="I29"/>
    </sheetView>
  </sheetViews>
  <sheetFormatPr defaultRowHeight="14.5" x14ac:dyDescent="0.35"/>
  <cols>
    <col min="1" max="1" width="6.54296875" customWidth="1"/>
    <col min="2" max="2" width="42" customWidth="1"/>
    <col min="3" max="4" width="12.54296875" customWidth="1"/>
    <col min="5" max="5" width="16.26953125" bestFit="1" customWidth="1"/>
    <col min="6" max="9" width="15.26953125" bestFit="1" customWidth="1"/>
    <col min="10" max="10" width="13.54296875" customWidth="1"/>
    <col min="11" max="14" width="12.54296875" customWidth="1"/>
    <col min="15" max="15" width="10.54296875" bestFit="1" customWidth="1"/>
    <col min="16" max="16" width="16.26953125" bestFit="1" customWidth="1"/>
  </cols>
  <sheetData>
    <row r="1" spans="1:16" x14ac:dyDescent="0.35">
      <c r="A1" s="10"/>
    </row>
    <row r="2" spans="1:16" x14ac:dyDescent="0.35">
      <c r="C2" s="97" t="s">
        <v>172</v>
      </c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</row>
    <row r="3" spans="1:16" ht="14.25" customHeight="1" x14ac:dyDescent="0.35">
      <c r="B3" s="94" t="s">
        <v>109</v>
      </c>
      <c r="C3" s="93" t="s">
        <v>165</v>
      </c>
      <c r="D3" s="93" t="s">
        <v>166</v>
      </c>
      <c r="E3" s="93" t="s">
        <v>167</v>
      </c>
      <c r="F3" s="93" t="s">
        <v>168</v>
      </c>
      <c r="G3" s="93"/>
      <c r="H3" s="93"/>
      <c r="I3" s="93"/>
      <c r="J3" s="93"/>
      <c r="K3" s="96" t="s">
        <v>169</v>
      </c>
      <c r="L3" s="96"/>
      <c r="M3" s="96"/>
      <c r="N3" s="96"/>
    </row>
    <row r="4" spans="1:16" ht="43.5" x14ac:dyDescent="0.35">
      <c r="B4" s="95"/>
      <c r="C4" s="94"/>
      <c r="D4" s="94"/>
      <c r="E4" s="94"/>
      <c r="F4" s="13" t="s">
        <v>38</v>
      </c>
      <c r="G4" s="13" t="s">
        <v>39</v>
      </c>
      <c r="H4" s="13" t="s">
        <v>37</v>
      </c>
      <c r="I4" s="13" t="s">
        <v>40</v>
      </c>
      <c r="J4" s="13" t="s">
        <v>100</v>
      </c>
      <c r="K4" s="2" t="s">
        <v>2</v>
      </c>
      <c r="L4" s="2" t="s">
        <v>1</v>
      </c>
      <c r="M4" s="2" t="s">
        <v>99</v>
      </c>
      <c r="N4" s="15" t="s">
        <v>42</v>
      </c>
      <c r="O4" s="15" t="s">
        <v>163</v>
      </c>
      <c r="P4" s="15" t="s">
        <v>164</v>
      </c>
    </row>
    <row r="5" spans="1:16" x14ac:dyDescent="0.35">
      <c r="A5" s="5" t="s">
        <v>4</v>
      </c>
      <c r="B5" s="3" t="s">
        <v>14</v>
      </c>
      <c r="C5" s="45">
        <v>436</v>
      </c>
      <c r="D5" s="62">
        <v>4488.3599999999997</v>
      </c>
      <c r="E5" s="52">
        <f>SUM(F5:J5)</f>
        <v>34811365.899999999</v>
      </c>
      <c r="F5" s="52">
        <v>12467408.48</v>
      </c>
      <c r="G5" s="52">
        <v>5527062.2000000002</v>
      </c>
      <c r="H5" s="52">
        <v>6373122.7699999996</v>
      </c>
      <c r="I5" s="52">
        <v>8639460.8300000001</v>
      </c>
      <c r="J5" s="52">
        <v>1804311.62</v>
      </c>
      <c r="K5" s="45">
        <v>31976</v>
      </c>
      <c r="L5" s="45">
        <v>805</v>
      </c>
      <c r="M5" s="45">
        <v>8034</v>
      </c>
      <c r="N5" s="45">
        <v>24355</v>
      </c>
      <c r="O5" s="71">
        <v>5031.7</v>
      </c>
      <c r="P5" s="60">
        <v>40371551.210000001</v>
      </c>
    </row>
    <row r="6" spans="1:16" x14ac:dyDescent="0.35">
      <c r="A6" s="5" t="s">
        <v>5</v>
      </c>
      <c r="B6" s="4" t="s">
        <v>182</v>
      </c>
      <c r="C6" s="45">
        <v>358</v>
      </c>
      <c r="D6" s="62">
        <v>3611.11</v>
      </c>
      <c r="E6" s="52">
        <f t="shared" ref="E6:E10" si="0">SUM(F6:J6)</f>
        <v>25362463.480000004</v>
      </c>
      <c r="F6" s="52">
        <v>8153849.5800000001</v>
      </c>
      <c r="G6" s="52">
        <v>4351040.0999999996</v>
      </c>
      <c r="H6" s="52">
        <v>5173080.1900000004</v>
      </c>
      <c r="I6" s="52">
        <v>6122952.0300000003</v>
      </c>
      <c r="J6" s="52">
        <v>1561541.58</v>
      </c>
      <c r="K6" s="45">
        <v>25475</v>
      </c>
      <c r="L6" s="45">
        <v>556</v>
      </c>
      <c r="M6" s="45">
        <v>5922</v>
      </c>
      <c r="N6" s="45">
        <v>19184</v>
      </c>
      <c r="O6" s="71">
        <v>4157.07</v>
      </c>
      <c r="P6" s="60">
        <v>31790121.129999999</v>
      </c>
    </row>
    <row r="7" spans="1:16" x14ac:dyDescent="0.35">
      <c r="A7" s="5" t="s">
        <v>6</v>
      </c>
      <c r="B7" s="4" t="s">
        <v>183</v>
      </c>
      <c r="C7" s="45">
        <v>46</v>
      </c>
      <c r="D7" s="62">
        <v>528.36</v>
      </c>
      <c r="E7" s="52">
        <f t="shared" si="0"/>
        <v>8000175.04</v>
      </c>
      <c r="F7" s="52">
        <v>4112268.62</v>
      </c>
      <c r="G7" s="52">
        <v>1052807.8799999999</v>
      </c>
      <c r="H7" s="52">
        <v>908749.53</v>
      </c>
      <c r="I7" s="52">
        <v>1702615.08</v>
      </c>
      <c r="J7" s="52">
        <v>223733.93</v>
      </c>
      <c r="K7" s="45">
        <v>5233</v>
      </c>
      <c r="L7" s="45">
        <v>234</v>
      </c>
      <c r="M7" s="45">
        <v>1870</v>
      </c>
      <c r="N7" s="45">
        <v>2845</v>
      </c>
      <c r="O7" s="71">
        <v>529.88</v>
      </c>
      <c r="P7" s="60">
        <v>6463501.8200000003</v>
      </c>
    </row>
    <row r="8" spans="1:16" x14ac:dyDescent="0.35">
      <c r="A8" s="5" t="s">
        <v>7</v>
      </c>
      <c r="B8" s="4" t="s">
        <v>184</v>
      </c>
      <c r="C8" s="47">
        <v>49</v>
      </c>
      <c r="D8" s="63">
        <v>551.66</v>
      </c>
      <c r="E8" s="52">
        <f t="shared" si="0"/>
        <v>2168219.02</v>
      </c>
      <c r="F8" s="55">
        <v>370595.91</v>
      </c>
      <c r="G8" s="55">
        <v>201440.09</v>
      </c>
      <c r="H8" s="55">
        <v>446843.88</v>
      </c>
      <c r="I8" s="55">
        <v>998651.82</v>
      </c>
      <c r="J8" s="55">
        <v>150687.32</v>
      </c>
      <c r="K8" s="47">
        <v>2264</v>
      </c>
      <c r="L8" s="47">
        <v>33</v>
      </c>
      <c r="M8" s="47">
        <v>680</v>
      </c>
      <c r="N8" s="47">
        <v>3265</v>
      </c>
      <c r="O8" s="72">
        <v>546.09</v>
      </c>
      <c r="P8" s="61">
        <v>2953959.3</v>
      </c>
    </row>
    <row r="9" spans="1:16" x14ac:dyDescent="0.35">
      <c r="A9" s="5" t="s">
        <v>8</v>
      </c>
      <c r="B9" s="4" t="s">
        <v>15</v>
      </c>
      <c r="C9" s="23"/>
      <c r="D9" s="64"/>
      <c r="E9" s="52"/>
      <c r="F9" s="22"/>
      <c r="G9" s="22"/>
      <c r="H9" s="22"/>
      <c r="I9" s="22"/>
      <c r="J9" s="22"/>
      <c r="K9" s="21"/>
      <c r="L9" s="21"/>
      <c r="M9" s="21"/>
      <c r="N9" s="21"/>
      <c r="O9" s="73"/>
      <c r="P9" s="54"/>
    </row>
    <row r="10" spans="1:16" x14ac:dyDescent="0.35">
      <c r="A10" s="5" t="s">
        <v>9</v>
      </c>
      <c r="B10" s="1" t="s">
        <v>12</v>
      </c>
      <c r="C10" s="45">
        <v>2672</v>
      </c>
      <c r="D10" s="62">
        <v>25076.74</v>
      </c>
      <c r="E10" s="52">
        <f t="shared" si="0"/>
        <v>106973997.85000001</v>
      </c>
      <c r="F10" s="52">
        <v>15149990.67</v>
      </c>
      <c r="G10" s="52">
        <v>18631957.280000001</v>
      </c>
      <c r="H10" s="52">
        <v>20737884.41</v>
      </c>
      <c r="I10" s="52">
        <v>47574486.850000001</v>
      </c>
      <c r="J10" s="52">
        <v>4879678.6399999997</v>
      </c>
      <c r="K10" s="45">
        <v>107398</v>
      </c>
      <c r="L10" s="45">
        <v>1856</v>
      </c>
      <c r="M10" s="45">
        <v>12103</v>
      </c>
      <c r="N10" s="45">
        <v>92987</v>
      </c>
      <c r="O10" s="71">
        <v>31285.51</v>
      </c>
      <c r="P10" s="60">
        <v>179578331.93000001</v>
      </c>
    </row>
    <row r="11" spans="1:16" x14ac:dyDescent="0.35">
      <c r="A11" s="5" t="s">
        <v>10</v>
      </c>
      <c r="B11" s="1" t="s">
        <v>162</v>
      </c>
      <c r="C11" s="23">
        <v>689</v>
      </c>
      <c r="D11" s="64"/>
      <c r="E11" s="22"/>
      <c r="F11" s="22"/>
      <c r="G11" s="22"/>
      <c r="H11" s="22"/>
      <c r="I11" s="22"/>
      <c r="J11" s="22"/>
      <c r="K11" s="21"/>
      <c r="L11" s="21"/>
      <c r="M11" s="21"/>
      <c r="N11" s="21"/>
      <c r="O11" s="73">
        <v>6383.54</v>
      </c>
      <c r="P11" s="54">
        <v>55572013.68</v>
      </c>
    </row>
    <row r="12" spans="1:16" x14ac:dyDescent="0.35">
      <c r="A12" s="6" t="s">
        <v>127</v>
      </c>
      <c r="B12" s="9" t="s">
        <v>129</v>
      </c>
      <c r="C12" s="24">
        <v>3797</v>
      </c>
      <c r="D12" s="65">
        <f>SUM(D5,D10)</f>
        <v>29565.100000000002</v>
      </c>
      <c r="E12" s="56">
        <f t="shared" ref="E12:N12" si="1">SUM(E5,E10)</f>
        <v>141785363.75</v>
      </c>
      <c r="F12" s="56">
        <f t="shared" si="1"/>
        <v>27617399.149999999</v>
      </c>
      <c r="G12" s="56">
        <f t="shared" si="1"/>
        <v>24159019.48</v>
      </c>
      <c r="H12" s="56">
        <f t="shared" si="1"/>
        <v>27111007.18</v>
      </c>
      <c r="I12" s="56">
        <f t="shared" si="1"/>
        <v>56213947.68</v>
      </c>
      <c r="J12" s="56">
        <f t="shared" si="1"/>
        <v>6683990.2599999998</v>
      </c>
      <c r="K12" s="24">
        <f t="shared" si="1"/>
        <v>139374</v>
      </c>
      <c r="L12" s="24">
        <f t="shared" si="1"/>
        <v>2661</v>
      </c>
      <c r="M12" s="24">
        <f t="shared" si="1"/>
        <v>20137</v>
      </c>
      <c r="N12" s="24">
        <f t="shared" si="1"/>
        <v>117342</v>
      </c>
      <c r="O12" s="74">
        <f>SUM(O5,O10,O11)</f>
        <v>42700.75</v>
      </c>
      <c r="P12" s="56">
        <f>SUM(P5,P10,P11)</f>
        <v>275521896.81999999</v>
      </c>
    </row>
    <row r="13" spans="1:16" x14ac:dyDescent="0.35">
      <c r="A13" s="7"/>
      <c r="B13" s="10"/>
      <c r="C13" s="31"/>
      <c r="D13" s="32"/>
      <c r="E13" s="33"/>
      <c r="F13" s="33"/>
      <c r="G13" s="33"/>
      <c r="H13" s="33"/>
      <c r="I13" s="33"/>
      <c r="J13" s="33"/>
      <c r="K13" s="32"/>
      <c r="L13" s="32"/>
      <c r="M13" s="32"/>
      <c r="N13" s="32"/>
    </row>
    <row r="14" spans="1:16" x14ac:dyDescent="0.35">
      <c r="A14" s="7"/>
      <c r="B14" s="10"/>
      <c r="C14" s="31"/>
      <c r="D14" s="32"/>
      <c r="E14" s="33"/>
      <c r="F14" s="33"/>
      <c r="G14" s="33"/>
      <c r="H14" s="33"/>
      <c r="I14" s="33"/>
      <c r="J14" s="33"/>
      <c r="K14" s="32"/>
      <c r="L14" s="32"/>
      <c r="M14" s="32"/>
      <c r="N14" s="32"/>
    </row>
    <row r="15" spans="1:16" x14ac:dyDescent="0.35">
      <c r="C15" s="97" t="s">
        <v>173</v>
      </c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</row>
    <row r="16" spans="1:16" ht="14.25" customHeight="1" x14ac:dyDescent="0.35">
      <c r="B16" s="94" t="s">
        <v>109</v>
      </c>
      <c r="C16" s="93" t="s">
        <v>165</v>
      </c>
      <c r="D16" s="93" t="s">
        <v>166</v>
      </c>
      <c r="E16" s="93" t="s">
        <v>167</v>
      </c>
      <c r="F16" s="93" t="s">
        <v>168</v>
      </c>
      <c r="G16" s="93"/>
      <c r="H16" s="93"/>
      <c r="I16" s="93"/>
      <c r="J16" s="93"/>
      <c r="K16" s="96" t="s">
        <v>169</v>
      </c>
      <c r="L16" s="96"/>
      <c r="M16" s="96"/>
      <c r="N16" s="96"/>
    </row>
    <row r="17" spans="1:16" ht="43.5" x14ac:dyDescent="0.35">
      <c r="B17" s="95"/>
      <c r="C17" s="94"/>
      <c r="D17" s="94"/>
      <c r="E17" s="94"/>
      <c r="F17" s="13" t="s">
        <v>38</v>
      </c>
      <c r="G17" s="13" t="s">
        <v>39</v>
      </c>
      <c r="H17" s="13" t="s">
        <v>37</v>
      </c>
      <c r="I17" s="13" t="s">
        <v>40</v>
      </c>
      <c r="J17" s="13" t="s">
        <v>100</v>
      </c>
      <c r="K17" s="2" t="s">
        <v>2</v>
      </c>
      <c r="L17" s="2" t="s">
        <v>1</v>
      </c>
      <c r="M17" s="2" t="s">
        <v>99</v>
      </c>
      <c r="N17" s="15" t="s">
        <v>42</v>
      </c>
      <c r="O17" s="15" t="s">
        <v>163</v>
      </c>
      <c r="P17" s="15" t="s">
        <v>164</v>
      </c>
    </row>
    <row r="18" spans="1:16" x14ac:dyDescent="0.35">
      <c r="A18" s="5" t="s">
        <v>4</v>
      </c>
      <c r="B18" s="3" t="s">
        <v>14</v>
      </c>
      <c r="C18" s="45">
        <v>704</v>
      </c>
      <c r="D18" s="62">
        <v>7508.43</v>
      </c>
      <c r="E18" s="52">
        <f>SUM(F18:J18)</f>
        <v>20868292.009999998</v>
      </c>
      <c r="F18" s="52">
        <v>8456266.1400000006</v>
      </c>
      <c r="G18" s="52">
        <v>4363444.6100000003</v>
      </c>
      <c r="H18" s="52">
        <v>4625466.95</v>
      </c>
      <c r="I18" s="52">
        <v>2999930.7</v>
      </c>
      <c r="J18" s="52">
        <v>423183.61</v>
      </c>
      <c r="K18" s="45">
        <v>31300</v>
      </c>
      <c r="L18" s="45">
        <v>525</v>
      </c>
      <c r="M18" s="45">
        <v>4195</v>
      </c>
      <c r="N18" s="45">
        <v>25982</v>
      </c>
      <c r="O18" s="71">
        <v>7698.72</v>
      </c>
      <c r="P18" s="60">
        <v>4412695.3499999996</v>
      </c>
    </row>
    <row r="19" spans="1:16" x14ac:dyDescent="0.35">
      <c r="A19" s="5" t="s">
        <v>5</v>
      </c>
      <c r="B19" s="4" t="s">
        <v>182</v>
      </c>
      <c r="C19" s="45">
        <v>413</v>
      </c>
      <c r="D19" s="62">
        <v>4380.08</v>
      </c>
      <c r="E19" s="52">
        <f t="shared" ref="E19:E23" si="2">SUM(F19:J19)</f>
        <v>13584161.960000001</v>
      </c>
      <c r="F19" s="52">
        <v>4644875.25</v>
      </c>
      <c r="G19" s="52">
        <v>3368687.66</v>
      </c>
      <c r="H19" s="52">
        <v>3167348.94</v>
      </c>
      <c r="I19" s="52">
        <v>2127957.54</v>
      </c>
      <c r="J19" s="52">
        <v>275292.57</v>
      </c>
      <c r="K19" s="45">
        <v>20186</v>
      </c>
      <c r="L19" s="45">
        <v>300</v>
      </c>
      <c r="M19" s="45">
        <v>2562</v>
      </c>
      <c r="N19" s="45">
        <v>16078</v>
      </c>
      <c r="O19" s="71">
        <v>4493.18</v>
      </c>
      <c r="P19" s="60">
        <v>3020556.54</v>
      </c>
    </row>
    <row r="20" spans="1:16" x14ac:dyDescent="0.35">
      <c r="A20" s="5" t="s">
        <v>6</v>
      </c>
      <c r="B20" s="4" t="s">
        <v>183</v>
      </c>
      <c r="C20" s="45">
        <v>116</v>
      </c>
      <c r="D20" s="62">
        <v>1226.06</v>
      </c>
      <c r="E20" s="52">
        <f t="shared" si="2"/>
        <v>5722599.9400000013</v>
      </c>
      <c r="F20" s="52">
        <v>3630383.98</v>
      </c>
      <c r="G20" s="52">
        <v>732335.13</v>
      </c>
      <c r="H20" s="52">
        <v>950679.28</v>
      </c>
      <c r="I20" s="52">
        <v>319345.98</v>
      </c>
      <c r="J20" s="52">
        <v>89855.57</v>
      </c>
      <c r="K20" s="45">
        <v>5993</v>
      </c>
      <c r="L20" s="45">
        <v>213</v>
      </c>
      <c r="M20" s="45">
        <v>1521</v>
      </c>
      <c r="N20" s="45">
        <v>4054</v>
      </c>
      <c r="O20" s="71">
        <v>1273.18</v>
      </c>
      <c r="P20" s="60">
        <v>544486.41</v>
      </c>
    </row>
    <row r="21" spans="1:16" x14ac:dyDescent="0.35">
      <c r="A21" s="5" t="s">
        <v>7</v>
      </c>
      <c r="B21" s="4" t="s">
        <v>184</v>
      </c>
      <c r="C21" s="47">
        <v>197</v>
      </c>
      <c r="D21" s="63">
        <v>2157.86</v>
      </c>
      <c r="E21" s="52">
        <f t="shared" si="2"/>
        <v>2065356.5400000003</v>
      </c>
      <c r="F21" s="55">
        <v>271944.58</v>
      </c>
      <c r="G21" s="55">
        <v>313645.77</v>
      </c>
      <c r="H21" s="55">
        <v>622273.48</v>
      </c>
      <c r="I21" s="55">
        <v>778706.64</v>
      </c>
      <c r="J21" s="55">
        <v>78786.070000000007</v>
      </c>
      <c r="K21" s="47">
        <v>6259</v>
      </c>
      <c r="L21" s="47">
        <v>22</v>
      </c>
      <c r="M21" s="47">
        <v>195</v>
      </c>
      <c r="N21" s="47">
        <v>7021</v>
      </c>
      <c r="O21" s="72">
        <v>2152.17</v>
      </c>
      <c r="P21" s="61">
        <v>1047795.99</v>
      </c>
    </row>
    <row r="22" spans="1:16" x14ac:dyDescent="0.35">
      <c r="A22" s="5" t="s">
        <v>8</v>
      </c>
      <c r="B22" s="4" t="s">
        <v>15</v>
      </c>
      <c r="C22" s="23"/>
      <c r="D22" s="64"/>
      <c r="E22" s="52"/>
      <c r="F22" s="22"/>
      <c r="G22" s="22"/>
      <c r="H22" s="22"/>
      <c r="I22" s="22"/>
      <c r="J22" s="22"/>
      <c r="K22" s="21"/>
      <c r="L22" s="21"/>
      <c r="M22" s="21"/>
      <c r="N22" s="21"/>
      <c r="O22" s="73"/>
      <c r="P22" s="54"/>
    </row>
    <row r="23" spans="1:16" x14ac:dyDescent="0.35">
      <c r="A23" s="5" t="s">
        <v>9</v>
      </c>
      <c r="B23" s="1" t="s">
        <v>12</v>
      </c>
      <c r="C23" s="45">
        <v>25050</v>
      </c>
      <c r="D23" s="62">
        <v>233976.01</v>
      </c>
      <c r="E23" s="52">
        <f t="shared" si="2"/>
        <v>133798643.67999999</v>
      </c>
      <c r="F23" s="52">
        <v>22560860.68</v>
      </c>
      <c r="G23" s="52">
        <v>22604658.73</v>
      </c>
      <c r="H23" s="52">
        <v>53770454.310000002</v>
      </c>
      <c r="I23" s="52">
        <v>32942643.129999999</v>
      </c>
      <c r="J23" s="52">
        <v>1920026.83</v>
      </c>
      <c r="K23" s="45">
        <v>471814</v>
      </c>
      <c r="L23" s="45">
        <v>2058</v>
      </c>
      <c r="M23" s="45">
        <v>14629</v>
      </c>
      <c r="N23" s="45">
        <v>457122</v>
      </c>
      <c r="O23" s="71">
        <v>276887.03999999998</v>
      </c>
      <c r="P23" s="60">
        <v>85926199.129999995</v>
      </c>
    </row>
    <row r="24" spans="1:16" x14ac:dyDescent="0.35">
      <c r="A24" s="5" t="s">
        <v>10</v>
      </c>
      <c r="B24" s="1" t="s">
        <v>162</v>
      </c>
      <c r="C24" s="23">
        <v>6433</v>
      </c>
      <c r="D24" s="64"/>
      <c r="E24" s="22"/>
      <c r="F24" s="22"/>
      <c r="G24" s="22"/>
      <c r="H24" s="22"/>
      <c r="I24" s="22"/>
      <c r="J24" s="22"/>
      <c r="K24" s="21"/>
      <c r="L24" s="21"/>
      <c r="M24" s="21"/>
      <c r="N24" s="21"/>
      <c r="O24" s="73">
        <v>49665.120000000003</v>
      </c>
      <c r="P24" s="54">
        <v>17191733.239999998</v>
      </c>
    </row>
    <row r="25" spans="1:16" x14ac:dyDescent="0.35">
      <c r="A25" s="6" t="s">
        <v>127</v>
      </c>
      <c r="B25" s="9" t="s">
        <v>129</v>
      </c>
      <c r="C25" s="24">
        <v>32187</v>
      </c>
      <c r="D25" s="65">
        <f>SUM(D18,D23)</f>
        <v>241484.44</v>
      </c>
      <c r="E25" s="56">
        <f t="shared" ref="E25:N25" si="3">SUM(E18,E23)</f>
        <v>154666935.69</v>
      </c>
      <c r="F25" s="56">
        <f t="shared" si="3"/>
        <v>31017126.82</v>
      </c>
      <c r="G25" s="56">
        <f t="shared" si="3"/>
        <v>26968103.34</v>
      </c>
      <c r="H25" s="56">
        <f t="shared" si="3"/>
        <v>58395921.260000005</v>
      </c>
      <c r="I25" s="56">
        <f t="shared" si="3"/>
        <v>35942573.829999998</v>
      </c>
      <c r="J25" s="56">
        <f t="shared" si="3"/>
        <v>2343210.44</v>
      </c>
      <c r="K25" s="24">
        <f t="shared" si="3"/>
        <v>503114</v>
      </c>
      <c r="L25" s="24">
        <f t="shared" si="3"/>
        <v>2583</v>
      </c>
      <c r="M25" s="24">
        <f t="shared" si="3"/>
        <v>18824</v>
      </c>
      <c r="N25" s="24">
        <f t="shared" si="3"/>
        <v>483104</v>
      </c>
      <c r="O25" s="74">
        <f>SUM(O18,O23,O24)</f>
        <v>334250.87999999995</v>
      </c>
      <c r="P25" s="56">
        <f>SUM(P18,P23,P24)</f>
        <v>107530627.71999998</v>
      </c>
    </row>
    <row r="26" spans="1:16" x14ac:dyDescent="0.35">
      <c r="C26" s="50"/>
    </row>
    <row r="27" spans="1:16" x14ac:dyDescent="0.35">
      <c r="A27" t="s">
        <v>133</v>
      </c>
    </row>
    <row r="28" spans="1:16" x14ac:dyDescent="0.35">
      <c r="A28" t="s">
        <v>134</v>
      </c>
    </row>
    <row r="30" spans="1:16" x14ac:dyDescent="0.35">
      <c r="A30" s="8" t="s">
        <v>13</v>
      </c>
    </row>
    <row r="31" spans="1:16" x14ac:dyDescent="0.35">
      <c r="A31" s="8"/>
    </row>
    <row r="32" spans="1:16" x14ac:dyDescent="0.35">
      <c r="A32" s="8" t="s">
        <v>77</v>
      </c>
    </row>
    <row r="33" spans="1:1" x14ac:dyDescent="0.35">
      <c r="A33" t="s">
        <v>80</v>
      </c>
    </row>
    <row r="35" spans="1:1" x14ac:dyDescent="0.35">
      <c r="A35" t="s">
        <v>141</v>
      </c>
    </row>
    <row r="36" spans="1:1" x14ac:dyDescent="0.35">
      <c r="A36" t="s">
        <v>41</v>
      </c>
    </row>
    <row r="37" spans="1:1" x14ac:dyDescent="0.35">
      <c r="A37" s="14" t="s">
        <v>142</v>
      </c>
    </row>
    <row r="39" spans="1:1" x14ac:dyDescent="0.35">
      <c r="A39" s="19" t="s">
        <v>95</v>
      </c>
    </row>
  </sheetData>
  <mergeCells count="14">
    <mergeCell ref="C2:N2"/>
    <mergeCell ref="K3:N3"/>
    <mergeCell ref="C15:N15"/>
    <mergeCell ref="K16:N16"/>
    <mergeCell ref="B3:B4"/>
    <mergeCell ref="C3:C4"/>
    <mergeCell ref="D3:D4"/>
    <mergeCell ref="E3:E4"/>
    <mergeCell ref="F3:J3"/>
    <mergeCell ref="B16:B17"/>
    <mergeCell ref="C16:C17"/>
    <mergeCell ref="D16:D17"/>
    <mergeCell ref="E16:E17"/>
    <mergeCell ref="F16:J16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38"/>
  <sheetViews>
    <sheetView topLeftCell="A8" zoomScale="90" zoomScaleNormal="90" workbookViewId="0">
      <selection activeCell="M18" sqref="M18:M20"/>
    </sheetView>
  </sheetViews>
  <sheetFormatPr defaultRowHeight="14.5" x14ac:dyDescent="0.35"/>
  <cols>
    <col min="1" max="1" width="6.54296875" customWidth="1"/>
    <col min="2" max="2" width="42" customWidth="1"/>
    <col min="3" max="4" width="12.54296875" customWidth="1"/>
    <col min="5" max="5" width="15.26953125" bestFit="1" customWidth="1"/>
    <col min="6" max="9" width="14.26953125" bestFit="1" customWidth="1"/>
    <col min="10" max="10" width="13.54296875" customWidth="1"/>
    <col min="11" max="14" width="12.54296875" customWidth="1"/>
    <col min="15" max="15" width="9.54296875" bestFit="1" customWidth="1"/>
    <col min="16" max="16" width="15.26953125" bestFit="1" customWidth="1"/>
  </cols>
  <sheetData>
    <row r="1" spans="1:16" x14ac:dyDescent="0.35">
      <c r="A1" s="10"/>
    </row>
    <row r="2" spans="1:16" x14ac:dyDescent="0.35">
      <c r="C2" s="97" t="s">
        <v>174</v>
      </c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</row>
    <row r="3" spans="1:16" ht="14.25" customHeight="1" x14ac:dyDescent="0.35">
      <c r="B3" s="94" t="s">
        <v>110</v>
      </c>
      <c r="C3" s="93" t="s">
        <v>165</v>
      </c>
      <c r="D3" s="93" t="s">
        <v>166</v>
      </c>
      <c r="E3" s="93" t="s">
        <v>167</v>
      </c>
      <c r="F3" s="93" t="s">
        <v>168</v>
      </c>
      <c r="G3" s="93"/>
      <c r="H3" s="93"/>
      <c r="I3" s="93"/>
      <c r="J3" s="93"/>
      <c r="K3" s="96" t="s">
        <v>169</v>
      </c>
      <c r="L3" s="96"/>
      <c r="M3" s="96"/>
      <c r="N3" s="96"/>
    </row>
    <row r="4" spans="1:16" ht="43.5" x14ac:dyDescent="0.35">
      <c r="B4" s="95"/>
      <c r="C4" s="94"/>
      <c r="D4" s="94"/>
      <c r="E4" s="94"/>
      <c r="F4" s="13" t="s">
        <v>38</v>
      </c>
      <c r="G4" s="13" t="s">
        <v>39</v>
      </c>
      <c r="H4" s="13" t="s">
        <v>37</v>
      </c>
      <c r="I4" s="13" t="s">
        <v>40</v>
      </c>
      <c r="J4" s="13" t="s">
        <v>100</v>
      </c>
      <c r="K4" s="2" t="s">
        <v>2</v>
      </c>
      <c r="L4" s="2" t="s">
        <v>1</v>
      </c>
      <c r="M4" s="2" t="s">
        <v>99</v>
      </c>
      <c r="N4" s="15" t="s">
        <v>42</v>
      </c>
      <c r="O4" s="15" t="s">
        <v>163</v>
      </c>
      <c r="P4" s="15" t="s">
        <v>164</v>
      </c>
    </row>
    <row r="5" spans="1:16" x14ac:dyDescent="0.35">
      <c r="A5" s="5" t="s">
        <v>4</v>
      </c>
      <c r="B5" s="3" t="s">
        <v>14</v>
      </c>
      <c r="C5" s="45">
        <v>22</v>
      </c>
      <c r="D5" s="62">
        <v>214.99</v>
      </c>
      <c r="E5" s="52">
        <f>SUM(F5:J5)</f>
        <v>1372594.76</v>
      </c>
      <c r="F5" s="52">
        <v>722251.28</v>
      </c>
      <c r="G5" s="52">
        <v>164673.79999999999</v>
      </c>
      <c r="H5" s="52">
        <v>240943.9</v>
      </c>
      <c r="I5" s="52">
        <v>219110.75</v>
      </c>
      <c r="J5" s="52">
        <v>25615.03</v>
      </c>
      <c r="K5" s="45">
        <v>2135</v>
      </c>
      <c r="L5" s="45">
        <v>31</v>
      </c>
      <c r="M5" s="45">
        <v>319</v>
      </c>
      <c r="N5" s="45">
        <v>1048</v>
      </c>
      <c r="O5" s="71">
        <v>259.3</v>
      </c>
      <c r="P5" s="60">
        <v>1672847.46</v>
      </c>
    </row>
    <row r="6" spans="1:16" x14ac:dyDescent="0.35">
      <c r="A6" s="5" t="s">
        <v>5</v>
      </c>
      <c r="B6" s="4" t="s">
        <v>182</v>
      </c>
      <c r="C6" s="45">
        <v>20</v>
      </c>
      <c r="D6" s="62">
        <v>196.79</v>
      </c>
      <c r="E6" s="52">
        <f t="shared" ref="E6:E10" si="0">SUM(F6:J6)</f>
        <v>1176366.51</v>
      </c>
      <c r="F6" s="52">
        <v>572224.30000000005</v>
      </c>
      <c r="G6" s="52">
        <v>158516.06</v>
      </c>
      <c r="H6" s="52">
        <v>206383.45</v>
      </c>
      <c r="I6" s="52">
        <v>215989.27</v>
      </c>
      <c r="J6" s="52">
        <v>23253.43</v>
      </c>
      <c r="K6" s="45">
        <v>1988</v>
      </c>
      <c r="L6" s="45">
        <v>26</v>
      </c>
      <c r="M6" s="45">
        <v>281</v>
      </c>
      <c r="N6" s="45">
        <v>984</v>
      </c>
      <c r="O6" s="71">
        <v>234.9</v>
      </c>
      <c r="P6" s="60">
        <v>1576432.86</v>
      </c>
    </row>
    <row r="7" spans="1:16" x14ac:dyDescent="0.35">
      <c r="A7" s="5" t="s">
        <v>6</v>
      </c>
      <c r="B7" s="4" t="s">
        <v>183</v>
      </c>
      <c r="C7" s="79" t="s">
        <v>185</v>
      </c>
      <c r="D7" s="62">
        <v>18.2</v>
      </c>
      <c r="E7" s="52">
        <f t="shared" si="0"/>
        <v>196228.25</v>
      </c>
      <c r="F7" s="52">
        <v>150026.98000000001</v>
      </c>
      <c r="G7" s="52">
        <v>6157.74</v>
      </c>
      <c r="H7" s="52">
        <v>34560.449999999997</v>
      </c>
      <c r="I7" s="52">
        <v>3121.48</v>
      </c>
      <c r="J7" s="52">
        <v>2361.6</v>
      </c>
      <c r="K7" s="45">
        <v>147</v>
      </c>
      <c r="L7" s="80" t="s">
        <v>185</v>
      </c>
      <c r="M7" s="45">
        <v>38</v>
      </c>
      <c r="N7" s="45">
        <v>64</v>
      </c>
      <c r="O7" s="71">
        <v>24.4</v>
      </c>
      <c r="P7" s="60">
        <v>96414.6</v>
      </c>
    </row>
    <row r="8" spans="1:16" x14ac:dyDescent="0.35">
      <c r="A8" s="5" t="s">
        <v>7</v>
      </c>
      <c r="B8" s="4" t="s">
        <v>184</v>
      </c>
      <c r="C8" s="79" t="s">
        <v>185</v>
      </c>
      <c r="D8" s="63">
        <v>12.17</v>
      </c>
      <c r="E8" s="52">
        <f t="shared" si="0"/>
        <v>15934.509999999998</v>
      </c>
      <c r="F8" s="55">
        <v>0</v>
      </c>
      <c r="G8" s="55">
        <v>0</v>
      </c>
      <c r="H8" s="55">
        <v>6499.8</v>
      </c>
      <c r="I8" s="55">
        <v>9184.7099999999991</v>
      </c>
      <c r="J8" s="55">
        <v>250</v>
      </c>
      <c r="K8" s="47">
        <v>69</v>
      </c>
      <c r="L8" s="81" t="s">
        <v>185</v>
      </c>
      <c r="M8" s="47">
        <v>0</v>
      </c>
      <c r="N8" s="47">
        <v>50</v>
      </c>
      <c r="O8" s="72">
        <v>12.2</v>
      </c>
      <c r="P8" s="61">
        <v>51556.98</v>
      </c>
    </row>
    <row r="9" spans="1:16" x14ac:dyDescent="0.35">
      <c r="A9" s="5" t="s">
        <v>8</v>
      </c>
      <c r="B9" s="4" t="s">
        <v>15</v>
      </c>
      <c r="C9" s="23"/>
      <c r="D9" s="64"/>
      <c r="E9" s="52"/>
      <c r="F9" s="22"/>
      <c r="G9" s="22"/>
      <c r="H9" s="22"/>
      <c r="I9" s="22"/>
      <c r="J9" s="22"/>
      <c r="K9" s="21"/>
      <c r="L9" s="21"/>
      <c r="M9" s="21"/>
      <c r="N9" s="21"/>
      <c r="O9" s="73"/>
      <c r="P9" s="54"/>
    </row>
    <row r="10" spans="1:16" x14ac:dyDescent="0.35">
      <c r="A10" s="5" t="s">
        <v>9</v>
      </c>
      <c r="B10" s="1" t="s">
        <v>12</v>
      </c>
      <c r="C10" s="45">
        <v>307</v>
      </c>
      <c r="D10" s="62">
        <v>2860.29</v>
      </c>
      <c r="E10" s="52">
        <f t="shared" si="0"/>
        <v>9843389.2300000004</v>
      </c>
      <c r="F10" s="52">
        <v>2821077.48</v>
      </c>
      <c r="G10" s="52">
        <v>2647756.38</v>
      </c>
      <c r="H10" s="52">
        <v>1763388.11</v>
      </c>
      <c r="I10" s="52">
        <v>2486198.36</v>
      </c>
      <c r="J10" s="52">
        <v>124968.9</v>
      </c>
      <c r="K10" s="45">
        <v>15228</v>
      </c>
      <c r="L10" s="45">
        <v>584</v>
      </c>
      <c r="M10" s="45">
        <v>2840</v>
      </c>
      <c r="N10" s="45">
        <v>10920</v>
      </c>
      <c r="O10" s="71">
        <v>3513.19</v>
      </c>
      <c r="P10" s="60">
        <v>18615785.82</v>
      </c>
    </row>
    <row r="11" spans="1:16" x14ac:dyDescent="0.35">
      <c r="A11" s="5" t="s">
        <v>10</v>
      </c>
      <c r="B11" s="1" t="s">
        <v>162</v>
      </c>
      <c r="C11" s="23">
        <v>186</v>
      </c>
      <c r="D11" s="64"/>
      <c r="E11" s="22"/>
      <c r="F11" s="22"/>
      <c r="G11" s="22"/>
      <c r="H11" s="22"/>
      <c r="I11" s="22"/>
      <c r="J11" s="22"/>
      <c r="K11" s="21"/>
      <c r="L11" s="21"/>
      <c r="M11" s="21"/>
      <c r="N11" s="21"/>
      <c r="O11" s="73">
        <v>1885.38</v>
      </c>
      <c r="P11" s="54">
        <v>10556864.529999999</v>
      </c>
    </row>
    <row r="12" spans="1:16" x14ac:dyDescent="0.35">
      <c r="A12" s="6" t="s">
        <v>127</v>
      </c>
      <c r="B12" s="9" t="s">
        <v>130</v>
      </c>
      <c r="C12" s="24">
        <v>515</v>
      </c>
      <c r="D12" s="65">
        <f>SUM(D5,D10)</f>
        <v>3075.2799999999997</v>
      </c>
      <c r="E12" s="56">
        <f t="shared" ref="E12:N12" si="1">SUM(E5,E10)</f>
        <v>11215983.99</v>
      </c>
      <c r="F12" s="56">
        <f t="shared" si="1"/>
        <v>3543328.76</v>
      </c>
      <c r="G12" s="56">
        <f t="shared" si="1"/>
        <v>2812430.1799999997</v>
      </c>
      <c r="H12" s="56">
        <f t="shared" si="1"/>
        <v>2004332.01</v>
      </c>
      <c r="I12" s="56">
        <f t="shared" si="1"/>
        <v>2705309.11</v>
      </c>
      <c r="J12" s="56">
        <f t="shared" si="1"/>
        <v>150583.93</v>
      </c>
      <c r="K12" s="24">
        <f t="shared" si="1"/>
        <v>17363</v>
      </c>
      <c r="L12" s="24">
        <f t="shared" si="1"/>
        <v>615</v>
      </c>
      <c r="M12" s="24">
        <f t="shared" si="1"/>
        <v>3159</v>
      </c>
      <c r="N12" s="24">
        <f t="shared" si="1"/>
        <v>11968</v>
      </c>
      <c r="O12" s="74">
        <f>SUM(O5,O10,O11)</f>
        <v>5657.8700000000008</v>
      </c>
      <c r="P12" s="56">
        <f>SUM(P5,P10,P11)</f>
        <v>30845497.810000002</v>
      </c>
    </row>
    <row r="13" spans="1:16" x14ac:dyDescent="0.35">
      <c r="A13" s="7"/>
      <c r="C13" s="50"/>
    </row>
    <row r="14" spans="1:16" x14ac:dyDescent="0.35">
      <c r="C14" s="97" t="s">
        <v>175</v>
      </c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</row>
    <row r="15" spans="1:16" ht="14.25" customHeight="1" x14ac:dyDescent="0.35">
      <c r="B15" s="94" t="s">
        <v>110</v>
      </c>
      <c r="C15" s="93" t="s">
        <v>165</v>
      </c>
      <c r="D15" s="93" t="s">
        <v>166</v>
      </c>
      <c r="E15" s="93" t="s">
        <v>167</v>
      </c>
      <c r="F15" s="93" t="s">
        <v>168</v>
      </c>
      <c r="G15" s="93"/>
      <c r="H15" s="93"/>
      <c r="I15" s="93"/>
      <c r="J15" s="93"/>
      <c r="K15" s="96" t="s">
        <v>169</v>
      </c>
      <c r="L15" s="96"/>
      <c r="M15" s="96"/>
      <c r="N15" s="96"/>
    </row>
    <row r="16" spans="1:16" ht="43.5" x14ac:dyDescent="0.35">
      <c r="B16" s="95"/>
      <c r="C16" s="94"/>
      <c r="D16" s="94"/>
      <c r="E16" s="94"/>
      <c r="F16" s="13" t="s">
        <v>38</v>
      </c>
      <c r="G16" s="13" t="s">
        <v>39</v>
      </c>
      <c r="H16" s="13" t="s">
        <v>37</v>
      </c>
      <c r="I16" s="13" t="s">
        <v>40</v>
      </c>
      <c r="J16" s="13" t="s">
        <v>100</v>
      </c>
      <c r="K16" s="2" t="s">
        <v>2</v>
      </c>
      <c r="L16" s="2" t="s">
        <v>1</v>
      </c>
      <c r="M16" s="2" t="s">
        <v>99</v>
      </c>
      <c r="N16" s="15" t="s">
        <v>42</v>
      </c>
      <c r="O16" s="15" t="s">
        <v>163</v>
      </c>
      <c r="P16" s="15" t="s">
        <v>164</v>
      </c>
    </row>
    <row r="17" spans="1:16" x14ac:dyDescent="0.35">
      <c r="A17" s="5" t="s">
        <v>4</v>
      </c>
      <c r="B17" s="3" t="s">
        <v>14</v>
      </c>
      <c r="C17" s="45">
        <v>35</v>
      </c>
      <c r="D17" s="62">
        <v>380.26</v>
      </c>
      <c r="E17" s="52">
        <f>SUM(F17:J17)</f>
        <v>1208957.1699999997</v>
      </c>
      <c r="F17" s="52">
        <v>526285.65</v>
      </c>
      <c r="G17" s="52">
        <v>378535.76</v>
      </c>
      <c r="H17" s="52">
        <v>158687.74</v>
      </c>
      <c r="I17" s="52">
        <v>106039.13</v>
      </c>
      <c r="J17" s="52">
        <v>39408.89</v>
      </c>
      <c r="K17" s="45">
        <v>1335</v>
      </c>
      <c r="L17" s="45">
        <v>40</v>
      </c>
      <c r="M17" s="45">
        <v>268</v>
      </c>
      <c r="N17" s="45">
        <v>1279</v>
      </c>
      <c r="O17" s="71">
        <v>391.48</v>
      </c>
      <c r="P17" s="60">
        <v>231922.35</v>
      </c>
    </row>
    <row r="18" spans="1:16" x14ac:dyDescent="0.35">
      <c r="A18" s="5" t="s">
        <v>5</v>
      </c>
      <c r="B18" s="4" t="s">
        <v>182</v>
      </c>
      <c r="C18" s="45">
        <v>19</v>
      </c>
      <c r="D18" s="62">
        <v>210.88</v>
      </c>
      <c r="E18" s="52">
        <f t="shared" ref="E18:E22" si="2">SUM(F18:J18)</f>
        <v>472645.19</v>
      </c>
      <c r="F18" s="52">
        <v>234550.19</v>
      </c>
      <c r="G18" s="52">
        <v>80052.41</v>
      </c>
      <c r="H18" s="52">
        <v>84621.69</v>
      </c>
      <c r="I18" s="52">
        <v>40458.129999999997</v>
      </c>
      <c r="J18" s="52">
        <v>32962.769999999997</v>
      </c>
      <c r="K18" s="45">
        <v>764</v>
      </c>
      <c r="L18" s="80" t="s">
        <v>185</v>
      </c>
      <c r="M18" s="80" t="s">
        <v>185</v>
      </c>
      <c r="N18" s="45">
        <v>801</v>
      </c>
      <c r="O18" s="71">
        <v>209.48</v>
      </c>
      <c r="P18" s="60">
        <v>165943.74</v>
      </c>
    </row>
    <row r="19" spans="1:16" x14ac:dyDescent="0.35">
      <c r="A19" s="5" t="s">
        <v>6</v>
      </c>
      <c r="B19" s="4" t="s">
        <v>183</v>
      </c>
      <c r="C19" s="79" t="s">
        <v>185</v>
      </c>
      <c r="D19" s="62">
        <v>60.85</v>
      </c>
      <c r="E19" s="52">
        <f t="shared" si="2"/>
        <v>656345.3600000001</v>
      </c>
      <c r="F19" s="52">
        <v>272615.32</v>
      </c>
      <c r="G19" s="52">
        <v>291778.03000000003</v>
      </c>
      <c r="H19" s="52">
        <v>54255.27</v>
      </c>
      <c r="I19" s="52">
        <v>33555.26</v>
      </c>
      <c r="J19" s="52">
        <v>4141.4799999999996</v>
      </c>
      <c r="K19" s="45">
        <v>359</v>
      </c>
      <c r="L19" s="80">
        <v>22</v>
      </c>
      <c r="M19" s="80">
        <v>132</v>
      </c>
      <c r="N19" s="45">
        <v>154</v>
      </c>
      <c r="O19" s="71">
        <v>85.4</v>
      </c>
      <c r="P19" s="60">
        <v>13146.25</v>
      </c>
    </row>
    <row r="20" spans="1:16" x14ac:dyDescent="0.35">
      <c r="A20" s="5" t="s">
        <v>7</v>
      </c>
      <c r="B20" s="4" t="s">
        <v>184</v>
      </c>
      <c r="C20" s="79" t="s">
        <v>185</v>
      </c>
      <c r="D20" s="63">
        <v>108.53</v>
      </c>
      <c r="E20" s="52">
        <f t="shared" si="2"/>
        <v>79966.62</v>
      </c>
      <c r="F20" s="55">
        <v>19120.14</v>
      </c>
      <c r="G20" s="55">
        <v>6705.32</v>
      </c>
      <c r="H20" s="55">
        <v>19810.78</v>
      </c>
      <c r="I20" s="55">
        <v>32025.74</v>
      </c>
      <c r="J20" s="55">
        <v>2304.64</v>
      </c>
      <c r="K20" s="47">
        <v>212</v>
      </c>
      <c r="L20" s="81" t="s">
        <v>185</v>
      </c>
      <c r="M20" s="81" t="s">
        <v>185</v>
      </c>
      <c r="N20" s="47">
        <v>324</v>
      </c>
      <c r="O20" s="72">
        <v>96.6</v>
      </c>
      <c r="P20" s="61">
        <v>52832.36</v>
      </c>
    </row>
    <row r="21" spans="1:16" x14ac:dyDescent="0.35">
      <c r="A21" s="5" t="s">
        <v>8</v>
      </c>
      <c r="B21" s="4" t="s">
        <v>15</v>
      </c>
      <c r="C21" s="23"/>
      <c r="D21" s="64"/>
      <c r="E21" s="52"/>
      <c r="F21" s="22"/>
      <c r="G21" s="22"/>
      <c r="H21" s="22"/>
      <c r="I21" s="22"/>
      <c r="J21" s="22"/>
      <c r="K21" s="21"/>
      <c r="L21" s="21"/>
      <c r="M21" s="21"/>
      <c r="N21" s="21"/>
      <c r="O21" s="73"/>
      <c r="P21" s="54"/>
    </row>
    <row r="22" spans="1:16" x14ac:dyDescent="0.35">
      <c r="A22" s="5" t="s">
        <v>9</v>
      </c>
      <c r="B22" s="1" t="s">
        <v>12</v>
      </c>
      <c r="C22" s="45">
        <v>1300</v>
      </c>
      <c r="D22" s="62">
        <v>11712.98</v>
      </c>
      <c r="E22" s="52">
        <f t="shared" si="2"/>
        <v>9144866.2200000007</v>
      </c>
      <c r="F22" s="52">
        <v>2067494.33</v>
      </c>
      <c r="G22" s="52">
        <v>1874350.63</v>
      </c>
      <c r="H22" s="52">
        <v>2803410.19</v>
      </c>
      <c r="I22" s="52">
        <v>2283038.52</v>
      </c>
      <c r="J22" s="52">
        <v>116572.55</v>
      </c>
      <c r="K22" s="45">
        <v>27983</v>
      </c>
      <c r="L22" s="45">
        <v>321</v>
      </c>
      <c r="M22" s="45">
        <v>2425</v>
      </c>
      <c r="N22" s="45">
        <v>27778</v>
      </c>
      <c r="O22" s="71">
        <v>14385.31</v>
      </c>
      <c r="P22" s="60">
        <v>6514044.8600000003</v>
      </c>
    </row>
    <row r="23" spans="1:16" x14ac:dyDescent="0.35">
      <c r="A23" s="5" t="s">
        <v>10</v>
      </c>
      <c r="B23" s="1" t="s">
        <v>162</v>
      </c>
      <c r="C23" s="23">
        <v>581</v>
      </c>
      <c r="D23" s="64"/>
      <c r="E23" s="22"/>
      <c r="F23" s="22"/>
      <c r="G23" s="22"/>
      <c r="H23" s="22"/>
      <c r="I23" s="22"/>
      <c r="J23" s="22"/>
      <c r="K23" s="21"/>
      <c r="L23" s="21"/>
      <c r="M23" s="21"/>
      <c r="N23" s="21"/>
      <c r="O23" s="73">
        <v>5017.99</v>
      </c>
      <c r="P23" s="54">
        <v>3093705.79</v>
      </c>
    </row>
    <row r="24" spans="1:16" x14ac:dyDescent="0.35">
      <c r="A24" s="6" t="s">
        <v>127</v>
      </c>
      <c r="B24" s="9" t="s">
        <v>130</v>
      </c>
      <c r="C24" s="24">
        <v>1916</v>
      </c>
      <c r="D24" s="65">
        <f>SUM(D17,D22)</f>
        <v>12093.24</v>
      </c>
      <c r="E24" s="56">
        <f t="shared" ref="E24:N24" si="3">SUM(E17,E22)</f>
        <v>10353823.390000001</v>
      </c>
      <c r="F24" s="56">
        <f t="shared" si="3"/>
        <v>2593779.98</v>
      </c>
      <c r="G24" s="56">
        <f t="shared" si="3"/>
        <v>2252886.3899999997</v>
      </c>
      <c r="H24" s="56">
        <f t="shared" si="3"/>
        <v>2962097.9299999997</v>
      </c>
      <c r="I24" s="56">
        <f t="shared" si="3"/>
        <v>2389077.65</v>
      </c>
      <c r="J24" s="56">
        <f t="shared" si="3"/>
        <v>155981.44</v>
      </c>
      <c r="K24" s="24">
        <f t="shared" si="3"/>
        <v>29318</v>
      </c>
      <c r="L24" s="24">
        <f t="shared" si="3"/>
        <v>361</v>
      </c>
      <c r="M24" s="24">
        <f t="shared" si="3"/>
        <v>2693</v>
      </c>
      <c r="N24" s="24">
        <f t="shared" si="3"/>
        <v>29057</v>
      </c>
      <c r="O24" s="74">
        <f>SUM(O17,O22,O23)</f>
        <v>19794.78</v>
      </c>
      <c r="P24" s="56">
        <f>SUM(P17,P22,P23)</f>
        <v>9839673</v>
      </c>
    </row>
    <row r="25" spans="1:16" x14ac:dyDescent="0.35">
      <c r="C25" s="50"/>
    </row>
    <row r="26" spans="1:16" x14ac:dyDescent="0.35">
      <c r="A26" t="s">
        <v>133</v>
      </c>
    </row>
    <row r="27" spans="1:16" x14ac:dyDescent="0.35">
      <c r="A27" t="s">
        <v>134</v>
      </c>
    </row>
    <row r="29" spans="1:16" x14ac:dyDescent="0.35">
      <c r="A29" s="8" t="s">
        <v>13</v>
      </c>
    </row>
    <row r="31" spans="1:16" x14ac:dyDescent="0.35">
      <c r="A31" s="8" t="s">
        <v>78</v>
      </c>
    </row>
    <row r="32" spans="1:16" x14ac:dyDescent="0.35">
      <c r="A32" t="s">
        <v>115</v>
      </c>
    </row>
    <row r="34" spans="1:1" x14ac:dyDescent="0.35">
      <c r="A34" t="s">
        <v>141</v>
      </c>
    </row>
    <row r="35" spans="1:1" x14ac:dyDescent="0.35">
      <c r="A35" t="s">
        <v>41</v>
      </c>
    </row>
    <row r="36" spans="1:1" x14ac:dyDescent="0.35">
      <c r="A36" s="14" t="s">
        <v>142</v>
      </c>
    </row>
    <row r="38" spans="1:1" x14ac:dyDescent="0.35">
      <c r="A38" s="19" t="s">
        <v>95</v>
      </c>
    </row>
  </sheetData>
  <mergeCells count="14">
    <mergeCell ref="C2:N2"/>
    <mergeCell ref="K3:N3"/>
    <mergeCell ref="B15:B16"/>
    <mergeCell ref="C15:C16"/>
    <mergeCell ref="D15:D16"/>
    <mergeCell ref="E15:E16"/>
    <mergeCell ref="F15:J15"/>
    <mergeCell ref="C14:N14"/>
    <mergeCell ref="K15:N15"/>
    <mergeCell ref="B3:B4"/>
    <mergeCell ref="C3:C4"/>
    <mergeCell ref="D3:D4"/>
    <mergeCell ref="E3:E4"/>
    <mergeCell ref="F3:J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38"/>
  <sheetViews>
    <sheetView topLeftCell="A8" zoomScale="90" zoomScaleNormal="90" workbookViewId="0">
      <selection activeCell="L19" sqref="L19:L20"/>
    </sheetView>
  </sheetViews>
  <sheetFormatPr defaultRowHeight="14.5" x14ac:dyDescent="0.35"/>
  <cols>
    <col min="1" max="1" width="6.54296875" customWidth="1"/>
    <col min="2" max="2" width="42" customWidth="1"/>
    <col min="3" max="4" width="12.54296875" customWidth="1"/>
    <col min="5" max="5" width="16.26953125" bestFit="1" customWidth="1"/>
    <col min="6" max="9" width="15.453125" bestFit="1" customWidth="1"/>
    <col min="10" max="10" width="14.453125" bestFit="1" customWidth="1"/>
    <col min="11" max="14" width="12.54296875" customWidth="1"/>
    <col min="15" max="15" width="10.54296875" bestFit="1" customWidth="1"/>
    <col min="16" max="16" width="16.26953125" bestFit="1" customWidth="1"/>
  </cols>
  <sheetData>
    <row r="1" spans="1:16" x14ac:dyDescent="0.35">
      <c r="A1" s="10"/>
    </row>
    <row r="2" spans="1:16" x14ac:dyDescent="0.35">
      <c r="C2" s="97" t="s">
        <v>176</v>
      </c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</row>
    <row r="3" spans="1:16" ht="14.25" customHeight="1" x14ac:dyDescent="0.35">
      <c r="B3" s="94" t="s">
        <v>111</v>
      </c>
      <c r="C3" s="93" t="s">
        <v>165</v>
      </c>
      <c r="D3" s="93" t="s">
        <v>166</v>
      </c>
      <c r="E3" s="93" t="s">
        <v>167</v>
      </c>
      <c r="F3" s="93" t="s">
        <v>168</v>
      </c>
      <c r="G3" s="93"/>
      <c r="H3" s="93"/>
      <c r="I3" s="93"/>
      <c r="J3" s="93"/>
      <c r="K3" s="96" t="s">
        <v>169</v>
      </c>
      <c r="L3" s="96"/>
      <c r="M3" s="96"/>
      <c r="N3" s="96"/>
    </row>
    <row r="4" spans="1:16" ht="43.5" x14ac:dyDescent="0.35">
      <c r="B4" s="95"/>
      <c r="C4" s="94"/>
      <c r="D4" s="94"/>
      <c r="E4" s="94"/>
      <c r="F4" s="13" t="s">
        <v>38</v>
      </c>
      <c r="G4" s="13" t="s">
        <v>39</v>
      </c>
      <c r="H4" s="13" t="s">
        <v>37</v>
      </c>
      <c r="I4" s="13" t="s">
        <v>40</v>
      </c>
      <c r="J4" s="13" t="s">
        <v>100</v>
      </c>
      <c r="K4" s="2" t="s">
        <v>2</v>
      </c>
      <c r="L4" s="2" t="s">
        <v>1</v>
      </c>
      <c r="M4" s="2" t="s">
        <v>99</v>
      </c>
      <c r="N4" s="15" t="s">
        <v>42</v>
      </c>
      <c r="O4" s="15" t="s">
        <v>163</v>
      </c>
      <c r="P4" s="15" t="s">
        <v>164</v>
      </c>
    </row>
    <row r="5" spans="1:16" x14ac:dyDescent="0.35">
      <c r="A5" s="5" t="s">
        <v>4</v>
      </c>
      <c r="B5" s="3" t="s">
        <v>14</v>
      </c>
      <c r="C5" s="45">
        <v>484</v>
      </c>
      <c r="D5" s="62">
        <v>4099.83</v>
      </c>
      <c r="E5" s="52">
        <f>SUM(F5:J5)</f>
        <v>31131563.599999998</v>
      </c>
      <c r="F5" s="52">
        <v>12842865.74</v>
      </c>
      <c r="G5" s="52">
        <v>5747845.3399999999</v>
      </c>
      <c r="H5" s="52">
        <v>6156160.9699999997</v>
      </c>
      <c r="I5" s="52">
        <v>5646660.1200000001</v>
      </c>
      <c r="J5" s="52">
        <v>738031.43</v>
      </c>
      <c r="K5" s="45">
        <v>29905</v>
      </c>
      <c r="L5" s="45">
        <v>779</v>
      </c>
      <c r="M5" s="45">
        <v>8821</v>
      </c>
      <c r="N5" s="45">
        <v>20897</v>
      </c>
      <c r="O5" s="75">
        <v>5569.77</v>
      </c>
      <c r="P5" s="60">
        <v>43836582.280000001</v>
      </c>
    </row>
    <row r="6" spans="1:16" x14ac:dyDescent="0.35">
      <c r="A6" s="5" t="s">
        <v>5</v>
      </c>
      <c r="B6" s="4" t="s">
        <v>182</v>
      </c>
      <c r="C6" s="45">
        <v>400</v>
      </c>
      <c r="D6" s="62">
        <v>3363.56</v>
      </c>
      <c r="E6" s="52">
        <f t="shared" ref="E6:E10" si="0">SUM(F6:J6)</f>
        <v>25277943.159999996</v>
      </c>
      <c r="F6" s="52">
        <v>10656159.039999999</v>
      </c>
      <c r="G6" s="52">
        <v>4232589.37</v>
      </c>
      <c r="H6" s="52">
        <v>5151695.0999999996</v>
      </c>
      <c r="I6" s="52">
        <v>4590730.6100000003</v>
      </c>
      <c r="J6" s="52">
        <v>646769.04</v>
      </c>
      <c r="K6" s="45">
        <v>24755</v>
      </c>
      <c r="L6" s="45">
        <v>625</v>
      </c>
      <c r="M6" s="45">
        <v>7417</v>
      </c>
      <c r="N6" s="45">
        <v>17234</v>
      </c>
      <c r="O6" s="75">
        <v>4615.9399999999996</v>
      </c>
      <c r="P6" s="60">
        <v>36379657.399999999</v>
      </c>
    </row>
    <row r="7" spans="1:16" x14ac:dyDescent="0.35">
      <c r="A7" s="5" t="s">
        <v>6</v>
      </c>
      <c r="B7" s="4" t="s">
        <v>183</v>
      </c>
      <c r="C7" s="45">
        <v>54</v>
      </c>
      <c r="D7" s="62">
        <v>471.57</v>
      </c>
      <c r="E7" s="52">
        <f t="shared" si="0"/>
        <v>4925237.43</v>
      </c>
      <c r="F7" s="52">
        <v>2175894.11</v>
      </c>
      <c r="G7" s="52">
        <v>1310119.25</v>
      </c>
      <c r="H7" s="52">
        <v>716841.44</v>
      </c>
      <c r="I7" s="52">
        <v>648959.04</v>
      </c>
      <c r="J7" s="52">
        <v>73423.59</v>
      </c>
      <c r="K7" s="45">
        <v>4255</v>
      </c>
      <c r="L7" s="45">
        <v>152</v>
      </c>
      <c r="M7" s="45">
        <v>1398</v>
      </c>
      <c r="N7" s="45">
        <v>2311</v>
      </c>
      <c r="O7" s="75">
        <v>621.25</v>
      </c>
      <c r="P7" s="60">
        <v>5999467.9800000004</v>
      </c>
    </row>
    <row r="8" spans="1:16" x14ac:dyDescent="0.35">
      <c r="A8" s="5" t="s">
        <v>7</v>
      </c>
      <c r="B8" s="4" t="s">
        <v>184</v>
      </c>
      <c r="C8" s="47">
        <v>45</v>
      </c>
      <c r="D8" s="63">
        <v>436.99</v>
      </c>
      <c r="E8" s="52">
        <f t="shared" si="0"/>
        <v>1544377.15</v>
      </c>
      <c r="F8" s="55">
        <v>179128.22</v>
      </c>
      <c r="G8" s="55">
        <v>291366.05</v>
      </c>
      <c r="H8" s="55">
        <v>407368.38</v>
      </c>
      <c r="I8" s="55">
        <v>597189.79</v>
      </c>
      <c r="J8" s="55">
        <v>69324.710000000006</v>
      </c>
      <c r="K8" s="47">
        <v>1837</v>
      </c>
      <c r="L8" s="47">
        <v>13</v>
      </c>
      <c r="M8" s="47">
        <v>429</v>
      </c>
      <c r="N8" s="47">
        <v>2170</v>
      </c>
      <c r="O8" s="76">
        <v>510.55</v>
      </c>
      <c r="P8" s="61">
        <v>2273507.17</v>
      </c>
    </row>
    <row r="9" spans="1:16" x14ac:dyDescent="0.35">
      <c r="A9" s="5" t="s">
        <v>8</v>
      </c>
      <c r="B9" s="4" t="s">
        <v>15</v>
      </c>
      <c r="C9" s="23"/>
      <c r="D9" s="64"/>
      <c r="E9" s="52"/>
      <c r="F9" s="22"/>
      <c r="G9" s="22"/>
      <c r="H9" s="22"/>
      <c r="I9" s="22"/>
      <c r="J9" s="22"/>
      <c r="K9" s="21"/>
      <c r="L9" s="21"/>
      <c r="M9" s="21"/>
      <c r="N9" s="21"/>
      <c r="O9" s="77"/>
      <c r="P9" s="54"/>
    </row>
    <row r="10" spans="1:16" x14ac:dyDescent="0.35">
      <c r="A10" s="5" t="s">
        <v>9</v>
      </c>
      <c r="B10" s="1" t="s">
        <v>12</v>
      </c>
      <c r="C10" s="45">
        <v>2910</v>
      </c>
      <c r="D10" s="62">
        <v>19366.16</v>
      </c>
      <c r="E10" s="52">
        <f t="shared" si="0"/>
        <v>69713353.840000004</v>
      </c>
      <c r="F10" s="52">
        <v>11889119.93</v>
      </c>
      <c r="G10" s="52">
        <v>15312311.75</v>
      </c>
      <c r="H10" s="52">
        <v>14323273.550000001</v>
      </c>
      <c r="I10" s="52">
        <v>24936321.890000001</v>
      </c>
      <c r="J10" s="52">
        <v>3252326.72</v>
      </c>
      <c r="K10" s="45">
        <v>80899</v>
      </c>
      <c r="L10" s="45">
        <v>1277</v>
      </c>
      <c r="M10" s="45">
        <v>9261</v>
      </c>
      <c r="N10" s="45">
        <v>70585</v>
      </c>
      <c r="O10" s="75">
        <v>33885.31</v>
      </c>
      <c r="P10" s="60">
        <v>186540194.97999999</v>
      </c>
    </row>
    <row r="11" spans="1:16" x14ac:dyDescent="0.35">
      <c r="A11" s="5" t="s">
        <v>10</v>
      </c>
      <c r="B11" s="1" t="s">
        <v>162</v>
      </c>
      <c r="C11" s="23">
        <v>824</v>
      </c>
      <c r="D11" s="64"/>
      <c r="E11" s="22"/>
      <c r="F11" s="22"/>
      <c r="G11" s="22"/>
      <c r="H11" s="22"/>
      <c r="I11" s="22"/>
      <c r="J11" s="22"/>
      <c r="K11" s="21"/>
      <c r="L11" s="21"/>
      <c r="M11" s="21"/>
      <c r="N11" s="21"/>
      <c r="O11" s="77">
        <v>7705.73</v>
      </c>
      <c r="P11" s="54">
        <v>62054829.420000002</v>
      </c>
    </row>
    <row r="12" spans="1:16" x14ac:dyDescent="0.35">
      <c r="A12" s="6" t="s">
        <v>127</v>
      </c>
      <c r="B12" s="9" t="s">
        <v>131</v>
      </c>
      <c r="C12" s="24">
        <v>4218</v>
      </c>
      <c r="D12" s="65">
        <f>SUM(D5,D10)</f>
        <v>23465.989999999998</v>
      </c>
      <c r="E12" s="56">
        <f t="shared" ref="E12:N12" si="1">SUM(E5,E10)</f>
        <v>100844917.44</v>
      </c>
      <c r="F12" s="56">
        <f t="shared" si="1"/>
        <v>24731985.670000002</v>
      </c>
      <c r="G12" s="56">
        <f t="shared" si="1"/>
        <v>21060157.09</v>
      </c>
      <c r="H12" s="56">
        <f t="shared" si="1"/>
        <v>20479434.52</v>
      </c>
      <c r="I12" s="56">
        <f t="shared" si="1"/>
        <v>30582982.010000002</v>
      </c>
      <c r="J12" s="56">
        <f t="shared" si="1"/>
        <v>3990358.1500000004</v>
      </c>
      <c r="K12" s="24">
        <f t="shared" si="1"/>
        <v>110804</v>
      </c>
      <c r="L12" s="24">
        <f t="shared" si="1"/>
        <v>2056</v>
      </c>
      <c r="M12" s="24">
        <f t="shared" si="1"/>
        <v>18082</v>
      </c>
      <c r="N12" s="24">
        <f t="shared" si="1"/>
        <v>91482</v>
      </c>
      <c r="O12" s="78">
        <f>SUM(O5,O10,O11)</f>
        <v>47160.81</v>
      </c>
      <c r="P12" s="56">
        <f>SUM(P5,P10,P11)</f>
        <v>292431606.68000001</v>
      </c>
    </row>
    <row r="13" spans="1:16" x14ac:dyDescent="0.35">
      <c r="A13" s="7"/>
      <c r="P13" s="53"/>
    </row>
    <row r="14" spans="1:16" x14ac:dyDescent="0.35">
      <c r="C14" s="97" t="s">
        <v>177</v>
      </c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</row>
    <row r="15" spans="1:16" ht="14.25" customHeight="1" x14ac:dyDescent="0.35">
      <c r="B15" s="94" t="s">
        <v>111</v>
      </c>
      <c r="C15" s="93" t="s">
        <v>165</v>
      </c>
      <c r="D15" s="93" t="s">
        <v>166</v>
      </c>
      <c r="E15" s="93" t="s">
        <v>167</v>
      </c>
      <c r="F15" s="93" t="s">
        <v>168</v>
      </c>
      <c r="G15" s="93"/>
      <c r="H15" s="93"/>
      <c r="I15" s="93"/>
      <c r="J15" s="93"/>
      <c r="K15" s="96" t="s">
        <v>169</v>
      </c>
      <c r="L15" s="96"/>
      <c r="M15" s="96"/>
      <c r="N15" s="96"/>
    </row>
    <row r="16" spans="1:16" ht="43.5" x14ac:dyDescent="0.35">
      <c r="B16" s="95"/>
      <c r="C16" s="94"/>
      <c r="D16" s="94"/>
      <c r="E16" s="94"/>
      <c r="F16" s="13" t="s">
        <v>38</v>
      </c>
      <c r="G16" s="13" t="s">
        <v>39</v>
      </c>
      <c r="H16" s="13" t="s">
        <v>37</v>
      </c>
      <c r="I16" s="13" t="s">
        <v>40</v>
      </c>
      <c r="J16" s="13" t="s">
        <v>100</v>
      </c>
      <c r="K16" s="2" t="s">
        <v>2</v>
      </c>
      <c r="L16" s="2" t="s">
        <v>1</v>
      </c>
      <c r="M16" s="2" t="s">
        <v>99</v>
      </c>
      <c r="N16" s="15" t="s">
        <v>42</v>
      </c>
      <c r="O16" s="15" t="s">
        <v>163</v>
      </c>
      <c r="P16" s="15" t="s">
        <v>164</v>
      </c>
    </row>
    <row r="17" spans="1:16" x14ac:dyDescent="0.35">
      <c r="A17" s="5" t="s">
        <v>4</v>
      </c>
      <c r="B17" s="3" t="s">
        <v>14</v>
      </c>
      <c r="C17" s="45">
        <v>374</v>
      </c>
      <c r="D17" s="67">
        <v>3478.92</v>
      </c>
      <c r="E17" s="52">
        <f>SUM(F17:J17)</f>
        <v>10685622.069999998</v>
      </c>
      <c r="F17" s="52">
        <v>4817365.04</v>
      </c>
      <c r="G17" s="52">
        <v>1525518.3</v>
      </c>
      <c r="H17" s="52">
        <v>2700508.29</v>
      </c>
      <c r="I17" s="52">
        <v>1398091.45</v>
      </c>
      <c r="J17" s="52">
        <v>244138.99</v>
      </c>
      <c r="K17" s="45">
        <v>16183</v>
      </c>
      <c r="L17" s="45">
        <v>298</v>
      </c>
      <c r="M17" s="45">
        <v>2259</v>
      </c>
      <c r="N17" s="45">
        <v>13300</v>
      </c>
      <c r="O17" s="71">
        <v>4096.5200000000004</v>
      </c>
      <c r="P17" s="60">
        <v>2949584.51</v>
      </c>
    </row>
    <row r="18" spans="1:16" x14ac:dyDescent="0.35">
      <c r="A18" s="5" t="s">
        <v>5</v>
      </c>
      <c r="B18" s="4" t="s">
        <v>182</v>
      </c>
      <c r="C18" s="45">
        <v>226</v>
      </c>
      <c r="D18" s="67">
        <v>2103.4499999999998</v>
      </c>
      <c r="E18" s="52">
        <f t="shared" ref="E18:E22" si="2">SUM(F18:J18)</f>
        <v>6995531.2200000007</v>
      </c>
      <c r="F18" s="52">
        <v>2915979.99</v>
      </c>
      <c r="G18" s="52">
        <v>970987.37</v>
      </c>
      <c r="H18" s="52">
        <v>1925552.39</v>
      </c>
      <c r="I18" s="52">
        <v>1062087.78</v>
      </c>
      <c r="J18" s="52">
        <v>120923.69</v>
      </c>
      <c r="K18" s="45">
        <v>10195</v>
      </c>
      <c r="L18" s="45">
        <v>173</v>
      </c>
      <c r="M18" s="45">
        <v>1436</v>
      </c>
      <c r="N18" s="45">
        <v>8340</v>
      </c>
      <c r="O18" s="71">
        <v>2456.13</v>
      </c>
      <c r="P18" s="60">
        <v>2044760.64</v>
      </c>
    </row>
    <row r="19" spans="1:16" x14ac:dyDescent="0.35">
      <c r="A19" s="5" t="s">
        <v>6</v>
      </c>
      <c r="B19" s="4" t="s">
        <v>183</v>
      </c>
      <c r="C19" s="45">
        <v>64</v>
      </c>
      <c r="D19" s="67">
        <v>607.84</v>
      </c>
      <c r="E19" s="52">
        <f t="shared" si="2"/>
        <v>3021356.4200000004</v>
      </c>
      <c r="F19" s="52">
        <v>1875278.98</v>
      </c>
      <c r="G19" s="52">
        <v>351123.26</v>
      </c>
      <c r="H19" s="52">
        <v>536115.14</v>
      </c>
      <c r="I19" s="52">
        <v>163094.59</v>
      </c>
      <c r="J19" s="52">
        <v>95744.45</v>
      </c>
      <c r="K19" s="45">
        <v>3678</v>
      </c>
      <c r="L19" s="80" t="s">
        <v>185</v>
      </c>
      <c r="M19" s="45">
        <v>792</v>
      </c>
      <c r="N19" s="45">
        <v>2379</v>
      </c>
      <c r="O19" s="71">
        <v>692.6</v>
      </c>
      <c r="P19" s="60">
        <v>378216.72</v>
      </c>
    </row>
    <row r="20" spans="1:16" x14ac:dyDescent="0.35">
      <c r="A20" s="5" t="s">
        <v>7</v>
      </c>
      <c r="B20" s="4" t="s">
        <v>184</v>
      </c>
      <c r="C20" s="47">
        <v>97</v>
      </c>
      <c r="D20" s="68">
        <v>911.59</v>
      </c>
      <c r="E20" s="52">
        <f t="shared" si="2"/>
        <v>1055074.81</v>
      </c>
      <c r="F20" s="55">
        <v>153451.76999999999</v>
      </c>
      <c r="G20" s="55">
        <v>233820.09</v>
      </c>
      <c r="H20" s="55">
        <v>340674.73</v>
      </c>
      <c r="I20" s="55">
        <v>293964.92</v>
      </c>
      <c r="J20" s="55">
        <v>33163.300000000003</v>
      </c>
      <c r="K20" s="47">
        <v>3113</v>
      </c>
      <c r="L20" s="81" t="s">
        <v>185</v>
      </c>
      <c r="M20" s="47">
        <v>65</v>
      </c>
      <c r="N20" s="47">
        <v>3239</v>
      </c>
      <c r="O20" s="72">
        <v>1085.0999999999999</v>
      </c>
      <c r="P20" s="61">
        <v>665041.05000000005</v>
      </c>
    </row>
    <row r="21" spans="1:16" x14ac:dyDescent="0.35">
      <c r="A21" s="5" t="s">
        <v>8</v>
      </c>
      <c r="B21" s="4" t="s">
        <v>15</v>
      </c>
      <c r="C21" s="23"/>
      <c r="D21" s="23"/>
      <c r="E21" s="52"/>
      <c r="F21" s="22"/>
      <c r="G21" s="22"/>
      <c r="H21" s="22"/>
      <c r="I21" s="22"/>
      <c r="J21" s="22"/>
      <c r="K21" s="21"/>
      <c r="L21" s="21"/>
      <c r="M21" s="21"/>
      <c r="N21" s="21"/>
      <c r="O21" s="73"/>
      <c r="P21" s="54"/>
    </row>
    <row r="22" spans="1:16" x14ac:dyDescent="0.35">
      <c r="A22" s="5" t="s">
        <v>9</v>
      </c>
      <c r="B22" s="1" t="s">
        <v>12</v>
      </c>
      <c r="C22" s="45">
        <v>10253</v>
      </c>
      <c r="D22" s="67">
        <v>59457.5</v>
      </c>
      <c r="E22" s="52">
        <f t="shared" si="2"/>
        <v>45817406.170000002</v>
      </c>
      <c r="F22" s="52">
        <v>8578759.6500000004</v>
      </c>
      <c r="G22" s="52">
        <v>9021222.3399999999</v>
      </c>
      <c r="H22" s="52">
        <v>15986752.5</v>
      </c>
      <c r="I22" s="52">
        <v>11668175.119999999</v>
      </c>
      <c r="J22" s="52">
        <v>562496.56000000006</v>
      </c>
      <c r="K22" s="45">
        <v>135948</v>
      </c>
      <c r="L22" s="45">
        <v>835</v>
      </c>
      <c r="M22" s="45">
        <v>4626</v>
      </c>
      <c r="N22" s="45">
        <v>152358</v>
      </c>
      <c r="O22" s="71">
        <v>116997</v>
      </c>
      <c r="P22" s="60">
        <v>52829358.880000003</v>
      </c>
    </row>
    <row r="23" spans="1:16" x14ac:dyDescent="0.35">
      <c r="A23" s="5" t="s">
        <v>10</v>
      </c>
      <c r="B23" s="1" t="s">
        <v>162</v>
      </c>
      <c r="C23" s="23">
        <v>2454</v>
      </c>
      <c r="D23" s="23"/>
      <c r="E23" s="22"/>
      <c r="F23" s="22"/>
      <c r="G23" s="22"/>
      <c r="H23" s="22"/>
      <c r="I23" s="22"/>
      <c r="J23" s="22"/>
      <c r="K23" s="21"/>
      <c r="L23" s="21"/>
      <c r="M23" s="21"/>
      <c r="N23" s="21"/>
      <c r="O23" s="73">
        <v>20918.53</v>
      </c>
      <c r="P23" s="54">
        <v>11784656.57</v>
      </c>
    </row>
    <row r="24" spans="1:16" x14ac:dyDescent="0.35">
      <c r="A24" s="6" t="s">
        <v>127</v>
      </c>
      <c r="B24" s="9" t="s">
        <v>131</v>
      </c>
      <c r="C24" s="24">
        <v>13081</v>
      </c>
      <c r="D24" s="24">
        <f>SUM(D17,D22)</f>
        <v>62936.42</v>
      </c>
      <c r="E24" s="56">
        <f t="shared" ref="E24:N24" si="3">SUM(E17,E22)</f>
        <v>56503028.240000002</v>
      </c>
      <c r="F24" s="56">
        <f t="shared" si="3"/>
        <v>13396124.690000001</v>
      </c>
      <c r="G24" s="56">
        <f t="shared" si="3"/>
        <v>10546740.640000001</v>
      </c>
      <c r="H24" s="56">
        <f t="shared" si="3"/>
        <v>18687260.789999999</v>
      </c>
      <c r="I24" s="56">
        <f t="shared" si="3"/>
        <v>13066266.569999998</v>
      </c>
      <c r="J24" s="56">
        <f t="shared" si="3"/>
        <v>806635.55</v>
      </c>
      <c r="K24" s="24">
        <f t="shared" si="3"/>
        <v>152131</v>
      </c>
      <c r="L24" s="24">
        <f t="shared" si="3"/>
        <v>1133</v>
      </c>
      <c r="M24" s="24">
        <f t="shared" si="3"/>
        <v>6885</v>
      </c>
      <c r="N24" s="24">
        <f t="shared" si="3"/>
        <v>165658</v>
      </c>
      <c r="O24" s="74">
        <f>SUM(O17,O22,O23)</f>
        <v>142012.04999999999</v>
      </c>
      <c r="P24" s="56">
        <f>SUM(P17,P22,P23)</f>
        <v>67563599.960000008</v>
      </c>
    </row>
    <row r="25" spans="1:16" x14ac:dyDescent="0.35">
      <c r="C25" s="50"/>
    </row>
    <row r="26" spans="1:16" x14ac:dyDescent="0.35">
      <c r="A26" t="s">
        <v>133</v>
      </c>
    </row>
    <row r="27" spans="1:16" x14ac:dyDescent="0.35">
      <c r="A27" t="s">
        <v>134</v>
      </c>
    </row>
    <row r="29" spans="1:16" x14ac:dyDescent="0.35">
      <c r="A29" s="8" t="s">
        <v>13</v>
      </c>
    </row>
    <row r="31" spans="1:16" x14ac:dyDescent="0.35">
      <c r="A31" s="8" t="s">
        <v>79</v>
      </c>
    </row>
    <row r="32" spans="1:16" x14ac:dyDescent="0.35">
      <c r="A32" t="s">
        <v>116</v>
      </c>
    </row>
    <row r="34" spans="1:1" x14ac:dyDescent="0.35">
      <c r="A34" t="s">
        <v>141</v>
      </c>
    </row>
    <row r="35" spans="1:1" x14ac:dyDescent="0.35">
      <c r="A35" t="s">
        <v>41</v>
      </c>
    </row>
    <row r="36" spans="1:1" x14ac:dyDescent="0.35">
      <c r="A36" s="14" t="s">
        <v>142</v>
      </c>
    </row>
    <row r="38" spans="1:1" x14ac:dyDescent="0.35">
      <c r="A38" s="19" t="s">
        <v>95</v>
      </c>
    </row>
  </sheetData>
  <mergeCells count="14">
    <mergeCell ref="C14:N14"/>
    <mergeCell ref="B15:B16"/>
    <mergeCell ref="C15:C16"/>
    <mergeCell ref="D15:D16"/>
    <mergeCell ref="E15:E16"/>
    <mergeCell ref="F15:J15"/>
    <mergeCell ref="K15:N15"/>
    <mergeCell ref="C2:N2"/>
    <mergeCell ref="B3:B4"/>
    <mergeCell ref="C3:C4"/>
    <mergeCell ref="D3:D4"/>
    <mergeCell ref="E3:E4"/>
    <mergeCell ref="F3:J3"/>
    <mergeCell ref="K3:N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37"/>
  <sheetViews>
    <sheetView topLeftCell="D8" zoomScale="90" zoomScaleNormal="90" workbookViewId="0">
      <selection activeCell="D24" sqref="D24"/>
    </sheetView>
  </sheetViews>
  <sheetFormatPr defaultRowHeight="14.5" x14ac:dyDescent="0.35"/>
  <cols>
    <col min="1" max="1" width="6.54296875" customWidth="1"/>
    <col min="2" max="2" width="42" customWidth="1"/>
    <col min="3" max="4" width="12.54296875" customWidth="1"/>
    <col min="5" max="5" width="15.26953125" bestFit="1" customWidth="1"/>
    <col min="6" max="10" width="14.26953125" bestFit="1" customWidth="1"/>
    <col min="11" max="14" width="12.54296875" customWidth="1"/>
    <col min="15" max="15" width="9.54296875" bestFit="1" customWidth="1"/>
    <col min="16" max="16" width="15.26953125" bestFit="1" customWidth="1"/>
  </cols>
  <sheetData>
    <row r="1" spans="1:16" x14ac:dyDescent="0.35">
      <c r="A1" s="10"/>
    </row>
    <row r="2" spans="1:16" x14ac:dyDescent="0.35">
      <c r="C2" s="97" t="s">
        <v>178</v>
      </c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</row>
    <row r="3" spans="1:16" ht="14.25" customHeight="1" x14ac:dyDescent="0.35">
      <c r="B3" s="94" t="s">
        <v>112</v>
      </c>
      <c r="C3" s="93" t="s">
        <v>165</v>
      </c>
      <c r="D3" s="93" t="s">
        <v>166</v>
      </c>
      <c r="E3" s="93" t="s">
        <v>167</v>
      </c>
      <c r="F3" s="93" t="s">
        <v>168</v>
      </c>
      <c r="G3" s="93"/>
      <c r="H3" s="93"/>
      <c r="I3" s="93"/>
      <c r="J3" s="93"/>
      <c r="K3" s="96" t="s">
        <v>169</v>
      </c>
      <c r="L3" s="96"/>
      <c r="M3" s="96"/>
      <c r="N3" s="96"/>
    </row>
    <row r="4" spans="1:16" ht="43.5" x14ac:dyDescent="0.35">
      <c r="B4" s="95"/>
      <c r="C4" s="94"/>
      <c r="D4" s="94"/>
      <c r="E4" s="94"/>
      <c r="F4" s="13" t="s">
        <v>38</v>
      </c>
      <c r="G4" s="13" t="s">
        <v>39</v>
      </c>
      <c r="H4" s="13" t="s">
        <v>37</v>
      </c>
      <c r="I4" s="13" t="s">
        <v>40</v>
      </c>
      <c r="J4" s="13" t="s">
        <v>100</v>
      </c>
      <c r="K4" s="2" t="s">
        <v>2</v>
      </c>
      <c r="L4" s="2" t="s">
        <v>1</v>
      </c>
      <c r="M4" s="2" t="s">
        <v>99</v>
      </c>
      <c r="N4" s="15" t="s">
        <v>42</v>
      </c>
      <c r="O4" s="15" t="s">
        <v>163</v>
      </c>
      <c r="P4" s="15" t="s">
        <v>164</v>
      </c>
    </row>
    <row r="5" spans="1:16" x14ac:dyDescent="0.35">
      <c r="A5" s="5" t="s">
        <v>4</v>
      </c>
      <c r="B5" s="3" t="s">
        <v>14</v>
      </c>
      <c r="C5" s="45">
        <v>44</v>
      </c>
      <c r="D5" s="62">
        <v>419.78</v>
      </c>
      <c r="E5" s="52">
        <f>SUM(F5:J5)</f>
        <v>4456435.24</v>
      </c>
      <c r="F5" s="52">
        <v>2206435.5699999998</v>
      </c>
      <c r="G5" s="52">
        <v>826406.21</v>
      </c>
      <c r="H5" s="52">
        <v>784081.22</v>
      </c>
      <c r="I5" s="52">
        <v>418543.57</v>
      </c>
      <c r="J5" s="52">
        <v>220968.67</v>
      </c>
      <c r="K5" s="45">
        <v>3956</v>
      </c>
      <c r="L5" s="45">
        <v>80</v>
      </c>
      <c r="M5" s="45">
        <v>1164</v>
      </c>
      <c r="N5" s="45">
        <v>1845</v>
      </c>
      <c r="O5" s="71">
        <v>502.37</v>
      </c>
      <c r="P5" s="60">
        <v>5840722.5</v>
      </c>
    </row>
    <row r="6" spans="1:16" x14ac:dyDescent="0.35">
      <c r="A6" s="5" t="s">
        <v>5</v>
      </c>
      <c r="B6" s="4" t="s">
        <v>182</v>
      </c>
      <c r="C6" s="45">
        <v>37</v>
      </c>
      <c r="D6" s="62">
        <v>334.59</v>
      </c>
      <c r="E6" s="52">
        <f t="shared" ref="E6:E10" si="0">SUM(F6:J6)</f>
        <v>2984592.28</v>
      </c>
      <c r="F6" s="52">
        <v>1504258.95</v>
      </c>
      <c r="G6" s="52">
        <v>479625.15</v>
      </c>
      <c r="H6" s="52">
        <v>637279.99</v>
      </c>
      <c r="I6" s="52">
        <v>190546.08</v>
      </c>
      <c r="J6" s="52">
        <v>172882.11</v>
      </c>
      <c r="K6" s="45">
        <v>3192</v>
      </c>
      <c r="L6" s="45">
        <v>51</v>
      </c>
      <c r="M6" s="45">
        <v>905</v>
      </c>
      <c r="N6" s="45">
        <v>1560</v>
      </c>
      <c r="O6" s="71">
        <v>430.14</v>
      </c>
      <c r="P6" s="60">
        <v>4342624.99</v>
      </c>
    </row>
    <row r="7" spans="1:16" x14ac:dyDescent="0.35">
      <c r="A7" s="5" t="s">
        <v>6</v>
      </c>
      <c r="B7" s="4" t="s">
        <v>183</v>
      </c>
      <c r="C7" s="79" t="s">
        <v>185</v>
      </c>
      <c r="D7" s="62">
        <v>73.02</v>
      </c>
      <c r="E7" s="52">
        <f t="shared" si="0"/>
        <v>1282982.99</v>
      </c>
      <c r="F7" s="52">
        <v>702176.62</v>
      </c>
      <c r="G7" s="52">
        <v>346781.06</v>
      </c>
      <c r="H7" s="52">
        <v>144722.04</v>
      </c>
      <c r="I7" s="52">
        <v>41666.71</v>
      </c>
      <c r="J7" s="52">
        <v>47636.56</v>
      </c>
      <c r="K7" s="45">
        <v>744</v>
      </c>
      <c r="L7" s="45">
        <v>29</v>
      </c>
      <c r="M7" s="45">
        <v>259</v>
      </c>
      <c r="N7" s="45">
        <v>256</v>
      </c>
      <c r="O7" s="71">
        <v>60.03</v>
      </c>
      <c r="P7" s="60">
        <v>1306994.32</v>
      </c>
    </row>
    <row r="8" spans="1:16" x14ac:dyDescent="0.35">
      <c r="A8" s="5" t="s">
        <v>7</v>
      </c>
      <c r="B8" s="4" t="s">
        <v>184</v>
      </c>
      <c r="C8" s="79" t="s">
        <v>185</v>
      </c>
      <c r="D8" s="63">
        <v>12.17</v>
      </c>
      <c r="E8" s="52">
        <f t="shared" si="0"/>
        <v>188859.97</v>
      </c>
      <c r="F8" s="55">
        <v>0</v>
      </c>
      <c r="G8" s="55">
        <v>0</v>
      </c>
      <c r="H8" s="55">
        <v>2079.19</v>
      </c>
      <c r="I8" s="55">
        <v>186330.78</v>
      </c>
      <c r="J8" s="55">
        <v>450</v>
      </c>
      <c r="K8" s="47">
        <v>20</v>
      </c>
      <c r="L8" s="47">
        <v>0</v>
      </c>
      <c r="M8" s="47">
        <v>0</v>
      </c>
      <c r="N8" s="47">
        <v>29</v>
      </c>
      <c r="O8" s="72">
        <v>12.2</v>
      </c>
      <c r="P8" s="61">
        <v>191103.19</v>
      </c>
    </row>
    <row r="9" spans="1:16" x14ac:dyDescent="0.35">
      <c r="A9" s="5" t="s">
        <v>8</v>
      </c>
      <c r="B9" s="4" t="s">
        <v>15</v>
      </c>
      <c r="C9" s="23"/>
      <c r="D9" s="64"/>
      <c r="E9" s="52"/>
      <c r="F9" s="22"/>
      <c r="G9" s="22"/>
      <c r="H9" s="22"/>
      <c r="I9" s="22"/>
      <c r="J9" s="22"/>
      <c r="K9" s="21"/>
      <c r="L9" s="21"/>
      <c r="M9" s="21"/>
      <c r="N9" s="21"/>
      <c r="O9" s="73"/>
      <c r="P9" s="54"/>
    </row>
    <row r="10" spans="1:16" x14ac:dyDescent="0.35">
      <c r="A10" s="5" t="s">
        <v>9</v>
      </c>
      <c r="B10" s="1" t="s">
        <v>12</v>
      </c>
      <c r="C10" s="45">
        <v>316</v>
      </c>
      <c r="D10" s="62">
        <v>2450.3200000000002</v>
      </c>
      <c r="E10" s="52">
        <f t="shared" si="0"/>
        <v>11873655.92</v>
      </c>
      <c r="F10" s="52">
        <v>3022944.63</v>
      </c>
      <c r="G10" s="52">
        <v>2144888.61</v>
      </c>
      <c r="H10" s="52">
        <v>1771180.45</v>
      </c>
      <c r="I10" s="52">
        <v>3834322.08</v>
      </c>
      <c r="J10" s="52">
        <v>1100320.1499999999</v>
      </c>
      <c r="K10" s="45">
        <v>11574</v>
      </c>
      <c r="L10" s="45">
        <v>110</v>
      </c>
      <c r="M10" s="45">
        <v>909</v>
      </c>
      <c r="N10" s="45">
        <v>7098</v>
      </c>
      <c r="O10" s="71">
        <v>3666.46</v>
      </c>
      <c r="P10" s="60">
        <v>22340856.390000001</v>
      </c>
    </row>
    <row r="11" spans="1:16" x14ac:dyDescent="0.35">
      <c r="A11" s="5" t="s">
        <v>10</v>
      </c>
      <c r="B11" s="1" t="s">
        <v>162</v>
      </c>
      <c r="C11" s="23">
        <v>92</v>
      </c>
      <c r="D11" s="64"/>
      <c r="E11" s="22"/>
      <c r="F11" s="22"/>
      <c r="G11" s="22"/>
      <c r="H11" s="22"/>
      <c r="I11" s="22"/>
      <c r="J11" s="22"/>
      <c r="K11" s="21"/>
      <c r="L11" s="21"/>
      <c r="M11" s="21"/>
      <c r="N11" s="21"/>
      <c r="O11" s="73">
        <v>793.57</v>
      </c>
      <c r="P11" s="54">
        <v>6960066</v>
      </c>
    </row>
    <row r="12" spans="1:16" x14ac:dyDescent="0.35">
      <c r="A12" s="6" t="s">
        <v>127</v>
      </c>
      <c r="B12" s="9" t="s">
        <v>132</v>
      </c>
      <c r="C12" s="24">
        <v>452</v>
      </c>
      <c r="D12" s="65">
        <f>SUM(D5,D10)</f>
        <v>2870.1000000000004</v>
      </c>
      <c r="E12" s="56">
        <f t="shared" ref="E12:N12" si="1">SUM(E5,E10)</f>
        <v>16330091.16</v>
      </c>
      <c r="F12" s="56">
        <f t="shared" si="1"/>
        <v>5229380.1999999993</v>
      </c>
      <c r="G12" s="56">
        <f t="shared" si="1"/>
        <v>2971294.82</v>
      </c>
      <c r="H12" s="56">
        <f t="shared" si="1"/>
        <v>2555261.67</v>
      </c>
      <c r="I12" s="56">
        <f t="shared" si="1"/>
        <v>4252865.6500000004</v>
      </c>
      <c r="J12" s="56">
        <f t="shared" si="1"/>
        <v>1321288.8199999998</v>
      </c>
      <c r="K12" s="24">
        <f t="shared" si="1"/>
        <v>15530</v>
      </c>
      <c r="L12" s="24">
        <f t="shared" si="1"/>
        <v>190</v>
      </c>
      <c r="M12" s="24">
        <f t="shared" si="1"/>
        <v>2073</v>
      </c>
      <c r="N12" s="24">
        <f t="shared" si="1"/>
        <v>8943</v>
      </c>
      <c r="O12" s="74">
        <f>SUM(O5,O10,O11)</f>
        <v>4962.3999999999996</v>
      </c>
      <c r="P12" s="56">
        <f>SUM(P5,P10,P11)</f>
        <v>35141644.890000001</v>
      </c>
    </row>
    <row r="13" spans="1:16" x14ac:dyDescent="0.35">
      <c r="A13" s="7"/>
      <c r="C13" s="50"/>
    </row>
    <row r="14" spans="1:16" x14ac:dyDescent="0.35">
      <c r="C14" s="97" t="s">
        <v>179</v>
      </c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</row>
    <row r="15" spans="1:16" ht="14.25" customHeight="1" x14ac:dyDescent="0.35">
      <c r="B15" s="94" t="s">
        <v>112</v>
      </c>
      <c r="C15" s="93" t="s">
        <v>165</v>
      </c>
      <c r="D15" s="93" t="s">
        <v>166</v>
      </c>
      <c r="E15" s="93" t="s">
        <v>167</v>
      </c>
      <c r="F15" s="93" t="s">
        <v>168</v>
      </c>
      <c r="G15" s="93"/>
      <c r="H15" s="93"/>
      <c r="I15" s="93"/>
      <c r="J15" s="93"/>
      <c r="K15" s="96" t="s">
        <v>169</v>
      </c>
      <c r="L15" s="96"/>
      <c r="M15" s="96"/>
      <c r="N15" s="96"/>
    </row>
    <row r="16" spans="1:16" ht="43.5" x14ac:dyDescent="0.35">
      <c r="B16" s="95"/>
      <c r="C16" s="94"/>
      <c r="D16" s="94"/>
      <c r="E16" s="94"/>
      <c r="F16" s="13" t="s">
        <v>38</v>
      </c>
      <c r="G16" s="13" t="s">
        <v>39</v>
      </c>
      <c r="H16" s="13" t="s">
        <v>37</v>
      </c>
      <c r="I16" s="13" t="s">
        <v>40</v>
      </c>
      <c r="J16" s="13" t="s">
        <v>100</v>
      </c>
      <c r="K16" s="2" t="s">
        <v>2</v>
      </c>
      <c r="L16" s="2" t="s">
        <v>1</v>
      </c>
      <c r="M16" s="2" t="s">
        <v>99</v>
      </c>
      <c r="N16" s="15" t="s">
        <v>42</v>
      </c>
      <c r="O16" s="15" t="s">
        <v>163</v>
      </c>
      <c r="P16" s="15" t="s">
        <v>164</v>
      </c>
    </row>
    <row r="17" spans="1:16" x14ac:dyDescent="0.35">
      <c r="A17" s="5" t="s">
        <v>4</v>
      </c>
      <c r="B17" s="3" t="s">
        <v>14</v>
      </c>
      <c r="C17" s="45">
        <v>46</v>
      </c>
      <c r="D17" s="62">
        <v>405.6</v>
      </c>
      <c r="E17" s="52">
        <f>SUM(F17:J17)</f>
        <v>1598667.1500000001</v>
      </c>
      <c r="F17" s="52">
        <v>823238.15</v>
      </c>
      <c r="G17" s="52">
        <v>259078.19</v>
      </c>
      <c r="H17" s="52">
        <v>296142.55</v>
      </c>
      <c r="I17" s="52">
        <v>145417.68</v>
      </c>
      <c r="J17" s="52">
        <v>74790.58</v>
      </c>
      <c r="K17" s="45">
        <v>2229</v>
      </c>
      <c r="L17" s="45">
        <v>35</v>
      </c>
      <c r="M17" s="45">
        <v>190</v>
      </c>
      <c r="N17" s="45">
        <v>1139</v>
      </c>
      <c r="O17" s="71">
        <v>476.04</v>
      </c>
      <c r="P17" s="60">
        <v>307215.57</v>
      </c>
    </row>
    <row r="18" spans="1:16" x14ac:dyDescent="0.35">
      <c r="A18" s="5" t="s">
        <v>5</v>
      </c>
      <c r="B18" s="4" t="s">
        <v>182</v>
      </c>
      <c r="C18" s="45">
        <v>29</v>
      </c>
      <c r="D18" s="62">
        <v>247.39</v>
      </c>
      <c r="E18" s="52">
        <f t="shared" ref="E18:E22" si="2">SUM(F18:J18)</f>
        <v>900674.99</v>
      </c>
      <c r="F18" s="52">
        <v>473652.87</v>
      </c>
      <c r="G18" s="52">
        <v>92743.22</v>
      </c>
      <c r="H18" s="52">
        <v>168265.56</v>
      </c>
      <c r="I18" s="52">
        <v>101661.05</v>
      </c>
      <c r="J18" s="52">
        <v>64352.29</v>
      </c>
      <c r="K18" s="45">
        <v>1402</v>
      </c>
      <c r="L18" s="45">
        <v>15</v>
      </c>
      <c r="M18" s="45">
        <v>112</v>
      </c>
      <c r="N18" s="45">
        <v>747</v>
      </c>
      <c r="O18" s="71">
        <v>299.01</v>
      </c>
      <c r="P18" s="60">
        <v>227044.97</v>
      </c>
    </row>
    <row r="19" spans="1:16" x14ac:dyDescent="0.35">
      <c r="A19" s="5" t="s">
        <v>6</v>
      </c>
      <c r="B19" s="4" t="s">
        <v>183</v>
      </c>
      <c r="C19" s="79" t="s">
        <v>185</v>
      </c>
      <c r="D19" s="62">
        <v>97.36</v>
      </c>
      <c r="E19" s="52">
        <f t="shared" si="2"/>
        <v>645550.19000000006</v>
      </c>
      <c r="F19" s="52">
        <v>349585.28</v>
      </c>
      <c r="G19" s="52">
        <v>162917.82999999999</v>
      </c>
      <c r="H19" s="52">
        <v>104758.25</v>
      </c>
      <c r="I19" s="52">
        <v>19020.54</v>
      </c>
      <c r="J19" s="52">
        <v>9268.2900000000009</v>
      </c>
      <c r="K19" s="45">
        <v>595</v>
      </c>
      <c r="L19" s="45">
        <v>20</v>
      </c>
      <c r="M19" s="45">
        <v>78</v>
      </c>
      <c r="N19" s="45">
        <v>233</v>
      </c>
      <c r="O19" s="71">
        <v>82.46</v>
      </c>
      <c r="P19" s="60">
        <v>36511.43</v>
      </c>
    </row>
    <row r="20" spans="1:16" x14ac:dyDescent="0.35">
      <c r="A20" s="5" t="s">
        <v>7</v>
      </c>
      <c r="B20" s="4" t="s">
        <v>184</v>
      </c>
      <c r="C20" s="79" t="s">
        <v>185</v>
      </c>
      <c r="D20" s="63">
        <v>73.02</v>
      </c>
      <c r="E20" s="52">
        <f t="shared" si="2"/>
        <v>54063.499999999993</v>
      </c>
      <c r="F20" s="55">
        <v>0</v>
      </c>
      <c r="G20" s="55">
        <v>3417.14</v>
      </c>
      <c r="H20" s="55">
        <v>23387.52</v>
      </c>
      <c r="I20" s="55">
        <v>25861.57</v>
      </c>
      <c r="J20" s="55">
        <v>1397.27</v>
      </c>
      <c r="K20" s="47">
        <v>239</v>
      </c>
      <c r="L20" s="47">
        <v>0</v>
      </c>
      <c r="M20" s="47">
        <v>0</v>
      </c>
      <c r="N20" s="47">
        <v>186</v>
      </c>
      <c r="O20" s="72">
        <v>106.77</v>
      </c>
      <c r="P20" s="61">
        <v>60282.82</v>
      </c>
    </row>
    <row r="21" spans="1:16" x14ac:dyDescent="0.35">
      <c r="A21" s="5" t="s">
        <v>8</v>
      </c>
      <c r="B21" s="4" t="s">
        <v>15</v>
      </c>
      <c r="C21" s="23"/>
      <c r="D21" s="64"/>
      <c r="E21" s="52"/>
      <c r="F21" s="22"/>
      <c r="G21" s="22"/>
      <c r="H21" s="22"/>
      <c r="I21" s="22"/>
      <c r="J21" s="22"/>
      <c r="K21" s="21"/>
      <c r="L21" s="21"/>
      <c r="M21" s="21"/>
      <c r="N21" s="21"/>
      <c r="O21" s="73"/>
      <c r="P21" s="54"/>
    </row>
    <row r="22" spans="1:16" x14ac:dyDescent="0.35">
      <c r="A22" s="5" t="s">
        <v>9</v>
      </c>
      <c r="B22" s="1" t="s">
        <v>12</v>
      </c>
      <c r="C22" s="45">
        <v>1435</v>
      </c>
      <c r="D22" s="62">
        <v>9384.91</v>
      </c>
      <c r="E22" s="52">
        <f t="shared" si="2"/>
        <v>7882257.1100000003</v>
      </c>
      <c r="F22" s="52">
        <v>1455046.23</v>
      </c>
      <c r="G22" s="52">
        <v>1622094.46</v>
      </c>
      <c r="H22" s="52">
        <v>2856906.64</v>
      </c>
      <c r="I22" s="52">
        <v>1743038.96</v>
      </c>
      <c r="J22" s="52">
        <v>205170.82</v>
      </c>
      <c r="K22" s="45">
        <v>24040</v>
      </c>
      <c r="L22" s="45">
        <v>77</v>
      </c>
      <c r="M22" s="45">
        <v>394</v>
      </c>
      <c r="N22" s="45">
        <v>15802</v>
      </c>
      <c r="O22" s="71">
        <v>15932.93</v>
      </c>
      <c r="P22" s="60">
        <v>5965369.4699999997</v>
      </c>
    </row>
    <row r="23" spans="1:16" x14ac:dyDescent="0.35">
      <c r="A23" s="5" t="s">
        <v>10</v>
      </c>
      <c r="B23" s="1" t="s">
        <v>162</v>
      </c>
      <c r="C23" s="23">
        <v>324</v>
      </c>
      <c r="D23" s="64"/>
      <c r="E23" s="22"/>
      <c r="F23" s="22"/>
      <c r="G23" s="22"/>
      <c r="H23" s="22"/>
      <c r="I23" s="22"/>
      <c r="J23" s="22"/>
      <c r="K23" s="21"/>
      <c r="L23" s="21"/>
      <c r="M23" s="21"/>
      <c r="N23" s="21"/>
      <c r="O23" s="73">
        <v>2747.45</v>
      </c>
      <c r="P23" s="54">
        <v>1293388.96</v>
      </c>
    </row>
    <row r="24" spans="1:16" x14ac:dyDescent="0.35">
      <c r="A24" s="6" t="s">
        <v>127</v>
      </c>
      <c r="B24" s="9" t="s">
        <v>132</v>
      </c>
      <c r="C24" s="24">
        <v>1805</v>
      </c>
      <c r="D24" s="65">
        <f>SUM(D17,D22)</f>
        <v>9790.51</v>
      </c>
      <c r="E24" s="56">
        <f t="shared" ref="E24:N24" si="3">SUM(E17,E22)</f>
        <v>9480924.2599999998</v>
      </c>
      <c r="F24" s="56">
        <f t="shared" si="3"/>
        <v>2278284.38</v>
      </c>
      <c r="G24" s="56">
        <f t="shared" si="3"/>
        <v>1881172.65</v>
      </c>
      <c r="H24" s="56">
        <f t="shared" si="3"/>
        <v>3153049.19</v>
      </c>
      <c r="I24" s="56">
        <f t="shared" si="3"/>
        <v>1888456.64</v>
      </c>
      <c r="J24" s="56">
        <f t="shared" si="3"/>
        <v>279961.40000000002</v>
      </c>
      <c r="K24" s="24">
        <f t="shared" si="3"/>
        <v>26269</v>
      </c>
      <c r="L24" s="24">
        <f t="shared" si="3"/>
        <v>112</v>
      </c>
      <c r="M24" s="24">
        <f t="shared" si="3"/>
        <v>584</v>
      </c>
      <c r="N24" s="24">
        <f t="shared" si="3"/>
        <v>16941</v>
      </c>
      <c r="O24" s="74">
        <f>SUM(O17,O22,O23)</f>
        <v>19156.420000000002</v>
      </c>
      <c r="P24" s="56">
        <f>SUM(P17,P22,P23)</f>
        <v>7565974</v>
      </c>
    </row>
    <row r="25" spans="1:16" x14ac:dyDescent="0.35">
      <c r="C25" s="50"/>
    </row>
    <row r="26" spans="1:16" x14ac:dyDescent="0.35">
      <c r="A26" t="s">
        <v>133</v>
      </c>
    </row>
    <row r="27" spans="1:16" x14ac:dyDescent="0.35">
      <c r="A27" t="s">
        <v>134</v>
      </c>
    </row>
    <row r="29" spans="1:16" x14ac:dyDescent="0.35">
      <c r="A29" s="8" t="s">
        <v>13</v>
      </c>
    </row>
    <row r="31" spans="1:16" x14ac:dyDescent="0.35">
      <c r="A31" t="s">
        <v>35</v>
      </c>
    </row>
    <row r="33" spans="1:1" x14ac:dyDescent="0.35">
      <c r="A33" t="s">
        <v>141</v>
      </c>
    </row>
    <row r="34" spans="1:1" x14ac:dyDescent="0.35">
      <c r="A34" t="s">
        <v>41</v>
      </c>
    </row>
    <row r="35" spans="1:1" x14ac:dyDescent="0.35">
      <c r="A35" s="14" t="s">
        <v>142</v>
      </c>
    </row>
    <row r="37" spans="1:1" x14ac:dyDescent="0.35">
      <c r="A37" s="19" t="s">
        <v>95</v>
      </c>
    </row>
  </sheetData>
  <mergeCells count="14">
    <mergeCell ref="C2:N2"/>
    <mergeCell ref="K3:N3"/>
    <mergeCell ref="C14:N14"/>
    <mergeCell ref="K15:N15"/>
    <mergeCell ref="B3:B4"/>
    <mergeCell ref="C3:C4"/>
    <mergeCell ref="D3:D4"/>
    <mergeCell ref="E3:E4"/>
    <mergeCell ref="F3:J3"/>
    <mergeCell ref="B15:B16"/>
    <mergeCell ref="C15:C16"/>
    <mergeCell ref="D15:D16"/>
    <mergeCell ref="E15:E16"/>
    <mergeCell ref="F15:J15"/>
  </mergeCells>
  <pageMargins left="0.7" right="0.7" top="0.75" bottom="0.75" header="0.3" footer="0.3"/>
  <pageSetup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12"/>
  <sheetViews>
    <sheetView zoomScale="90" zoomScaleNormal="90" workbookViewId="0">
      <selection activeCell="E8" sqref="E8"/>
    </sheetView>
  </sheetViews>
  <sheetFormatPr defaultRowHeight="14.5" x14ac:dyDescent="0.35"/>
  <cols>
    <col min="1" max="1" width="29.54296875" customWidth="1"/>
    <col min="2" max="2" width="36" customWidth="1"/>
    <col min="3" max="3" width="23" customWidth="1"/>
    <col min="4" max="4" width="13.54296875" customWidth="1"/>
  </cols>
  <sheetData>
    <row r="1" spans="1:4" x14ac:dyDescent="0.35">
      <c r="A1" s="10" t="s">
        <v>153</v>
      </c>
    </row>
    <row r="2" spans="1:4" x14ac:dyDescent="0.35">
      <c r="A2" s="30" t="s">
        <v>119</v>
      </c>
    </row>
    <row r="3" spans="1:4" ht="29" x14ac:dyDescent="0.35">
      <c r="A3" s="11" t="s">
        <v>18</v>
      </c>
      <c r="B3" s="11" t="s">
        <v>120</v>
      </c>
      <c r="C3" s="11" t="s">
        <v>17</v>
      </c>
    </row>
    <row r="4" spans="1:4" x14ac:dyDescent="0.35">
      <c r="A4" s="40">
        <v>726</v>
      </c>
      <c r="B4" s="41">
        <v>303</v>
      </c>
      <c r="C4" s="42">
        <v>0.4173</v>
      </c>
      <c r="D4" s="28" t="s">
        <v>180</v>
      </c>
    </row>
    <row r="5" spans="1:4" x14ac:dyDescent="0.35">
      <c r="A5" s="40">
        <v>9297</v>
      </c>
      <c r="B5" s="41">
        <v>5319</v>
      </c>
      <c r="C5" s="42">
        <v>0.57210000000000005</v>
      </c>
      <c r="D5" s="28" t="s">
        <v>181</v>
      </c>
    </row>
    <row r="6" spans="1:4" x14ac:dyDescent="0.35">
      <c r="A6" s="12" t="s">
        <v>25</v>
      </c>
    </row>
    <row r="7" spans="1:4" ht="29" x14ac:dyDescent="0.35">
      <c r="A7" s="11" t="s">
        <v>18</v>
      </c>
      <c r="B7" s="11" t="s">
        <v>26</v>
      </c>
      <c r="C7" s="11" t="s">
        <v>17</v>
      </c>
    </row>
    <row r="8" spans="1:4" x14ac:dyDescent="0.35">
      <c r="A8" s="40">
        <v>726</v>
      </c>
      <c r="B8" s="41">
        <v>318</v>
      </c>
      <c r="C8" s="42">
        <v>0.438</v>
      </c>
      <c r="D8" s="39" t="s">
        <v>180</v>
      </c>
    </row>
    <row r="9" spans="1:4" x14ac:dyDescent="0.35">
      <c r="A9" s="40">
        <v>9297</v>
      </c>
      <c r="B9" s="41">
        <v>3639</v>
      </c>
      <c r="C9" s="42">
        <v>0.39140000000000003</v>
      </c>
      <c r="D9" s="39" t="s">
        <v>181</v>
      </c>
    </row>
    <row r="10" spans="1:4" x14ac:dyDescent="0.35">
      <c r="A10" s="29"/>
    </row>
    <row r="12" spans="1:4" x14ac:dyDescent="0.35">
      <c r="A12" s="18" t="s">
        <v>97</v>
      </c>
    </row>
  </sheetData>
  <pageMargins left="0.7" right="0.7" top="0.75" bottom="0.75" header="0.3" footer="0.3"/>
  <pageSetup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7"/>
  <sheetViews>
    <sheetView zoomScale="90" zoomScaleNormal="90" workbookViewId="0">
      <selection activeCell="F6" sqref="F6"/>
    </sheetView>
  </sheetViews>
  <sheetFormatPr defaultRowHeight="14.5" x14ac:dyDescent="0.35"/>
  <cols>
    <col min="1" max="1" width="29.54296875" customWidth="1"/>
    <col min="2" max="2" width="36" customWidth="1"/>
    <col min="3" max="3" width="23" customWidth="1"/>
    <col min="4" max="4" width="14.1796875" customWidth="1"/>
  </cols>
  <sheetData>
    <row r="1" spans="1:4" x14ac:dyDescent="0.35">
      <c r="A1" s="10" t="s">
        <v>154</v>
      </c>
    </row>
    <row r="2" spans="1:4" x14ac:dyDescent="0.35">
      <c r="A2" s="12" t="s">
        <v>121</v>
      </c>
    </row>
    <row r="3" spans="1:4" ht="58" x14ac:dyDescent="0.35">
      <c r="A3" s="11" t="s">
        <v>18</v>
      </c>
      <c r="B3" s="11" t="s">
        <v>122</v>
      </c>
      <c r="C3" s="11" t="s">
        <v>17</v>
      </c>
    </row>
    <row r="4" spans="1:4" x14ac:dyDescent="0.35">
      <c r="A4" s="40">
        <v>151</v>
      </c>
      <c r="B4" s="41">
        <v>126</v>
      </c>
      <c r="C4" s="42">
        <v>0.83440000000000003</v>
      </c>
      <c r="D4" s="39" t="s">
        <v>180</v>
      </c>
    </row>
    <row r="5" spans="1:4" x14ac:dyDescent="0.35">
      <c r="A5" s="40">
        <v>1174</v>
      </c>
      <c r="B5" s="41">
        <v>981</v>
      </c>
      <c r="C5" s="42">
        <v>0.83560000000000001</v>
      </c>
      <c r="D5" s="39" t="s">
        <v>181</v>
      </c>
    </row>
    <row r="7" spans="1:4" x14ac:dyDescent="0.35">
      <c r="A7" s="18" t="s">
        <v>98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16"/>
  <sheetViews>
    <sheetView topLeftCell="A4" zoomScale="90" zoomScaleNormal="90" workbookViewId="0">
      <selection activeCell="H5" sqref="H5"/>
    </sheetView>
  </sheetViews>
  <sheetFormatPr defaultRowHeight="14.5" x14ac:dyDescent="0.35"/>
  <cols>
    <col min="1" max="1" width="29.54296875" customWidth="1"/>
    <col min="2" max="2" width="36" customWidth="1"/>
    <col min="3" max="3" width="23" customWidth="1"/>
    <col min="4" max="4" width="12.81640625" customWidth="1"/>
  </cols>
  <sheetData>
    <row r="1" spans="1:4" x14ac:dyDescent="0.35">
      <c r="A1" s="10" t="s">
        <v>155</v>
      </c>
    </row>
    <row r="2" spans="1:4" x14ac:dyDescent="0.35">
      <c r="A2" s="12" t="s">
        <v>123</v>
      </c>
    </row>
    <row r="3" spans="1:4" ht="87" x14ac:dyDescent="0.35">
      <c r="A3" s="11" t="s">
        <v>18</v>
      </c>
      <c r="B3" s="11" t="s">
        <v>34</v>
      </c>
      <c r="C3" s="11" t="s">
        <v>17</v>
      </c>
    </row>
    <row r="4" spans="1:4" x14ac:dyDescent="0.35">
      <c r="A4" s="40">
        <v>78</v>
      </c>
      <c r="B4" s="41">
        <v>41</v>
      </c>
      <c r="C4" s="42">
        <v>0.52559999999999996</v>
      </c>
      <c r="D4" s="28" t="s">
        <v>180</v>
      </c>
    </row>
    <row r="5" spans="1:4" x14ac:dyDescent="0.35">
      <c r="A5" s="1">
        <v>343</v>
      </c>
      <c r="B5" s="1">
        <v>154</v>
      </c>
      <c r="C5" s="42">
        <v>0.44890000000000002</v>
      </c>
      <c r="D5" s="28" t="s">
        <v>181</v>
      </c>
    </row>
    <row r="7" spans="1:4" x14ac:dyDescent="0.35">
      <c r="A7" s="10" t="s">
        <v>156</v>
      </c>
    </row>
    <row r="8" spans="1:4" x14ac:dyDescent="0.35">
      <c r="A8" s="12" t="s">
        <v>19</v>
      </c>
    </row>
    <row r="9" spans="1:4" ht="43.5" x14ac:dyDescent="0.35">
      <c r="A9" s="11" t="s">
        <v>18</v>
      </c>
      <c r="B9" s="11" t="s">
        <v>21</v>
      </c>
      <c r="C9" s="11" t="s">
        <v>17</v>
      </c>
    </row>
    <row r="10" spans="1:4" x14ac:dyDescent="0.35">
      <c r="A10" s="40">
        <v>404</v>
      </c>
      <c r="B10" s="41">
        <v>184</v>
      </c>
      <c r="C10" s="42">
        <v>0.45540000000000003</v>
      </c>
      <c r="D10" s="28" t="s">
        <v>180</v>
      </c>
    </row>
    <row r="11" spans="1:4" x14ac:dyDescent="0.35">
      <c r="A11" s="43">
        <v>3215</v>
      </c>
      <c r="B11" s="44">
        <v>1155</v>
      </c>
      <c r="C11" s="42">
        <v>0.35920000000000002</v>
      </c>
      <c r="D11" s="28" t="s">
        <v>181</v>
      </c>
    </row>
    <row r="12" spans="1:4" x14ac:dyDescent="0.35">
      <c r="A12" s="12" t="s">
        <v>20</v>
      </c>
    </row>
    <row r="13" spans="1:4" ht="43.5" x14ac:dyDescent="0.35">
      <c r="A13" s="11" t="s">
        <v>18</v>
      </c>
      <c r="B13" s="11" t="s">
        <v>22</v>
      </c>
      <c r="C13" s="11" t="s">
        <v>17</v>
      </c>
    </row>
    <row r="14" spans="1:4" x14ac:dyDescent="0.35">
      <c r="A14" s="40">
        <v>404</v>
      </c>
      <c r="B14" s="41">
        <v>72</v>
      </c>
      <c r="C14" s="42">
        <v>0.1782</v>
      </c>
      <c r="D14" s="39" t="s">
        <v>180</v>
      </c>
    </row>
    <row r="15" spans="1:4" x14ac:dyDescent="0.35">
      <c r="A15" s="1">
        <v>3215</v>
      </c>
      <c r="B15" s="1">
        <v>527</v>
      </c>
      <c r="C15" s="42">
        <v>0.16389999999999999</v>
      </c>
      <c r="D15" s="28" t="s">
        <v>181</v>
      </c>
    </row>
    <row r="16" spans="1:4" x14ac:dyDescent="0.35">
      <c r="A16" s="18" t="s">
        <v>98</v>
      </c>
    </row>
  </sheetData>
  <pageMargins left="0.7" right="0.7" top="0.75" bottom="0.75" header="0.3" footer="0.3"/>
  <pageSetup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10"/>
  <sheetViews>
    <sheetView zoomScale="70" zoomScaleNormal="70" workbookViewId="0">
      <selection activeCell="F14" sqref="F14"/>
    </sheetView>
  </sheetViews>
  <sheetFormatPr defaultRowHeight="14.5" x14ac:dyDescent="0.35"/>
  <cols>
    <col min="1" max="1" width="29.54296875" customWidth="1"/>
    <col min="2" max="2" width="36" customWidth="1"/>
    <col min="3" max="3" width="23" customWidth="1"/>
    <col min="4" max="4" width="13.54296875" customWidth="1"/>
  </cols>
  <sheetData>
    <row r="1" spans="1:4" x14ac:dyDescent="0.35">
      <c r="A1" s="10" t="s">
        <v>157</v>
      </c>
    </row>
    <row r="2" spans="1:4" x14ac:dyDescent="0.35">
      <c r="A2" s="12" t="s">
        <v>27</v>
      </c>
    </row>
    <row r="3" spans="1:4" ht="58" x14ac:dyDescent="0.35">
      <c r="A3" s="11" t="s">
        <v>18</v>
      </c>
      <c r="B3" s="11" t="s">
        <v>28</v>
      </c>
      <c r="C3" s="11" t="s">
        <v>17</v>
      </c>
    </row>
    <row r="4" spans="1:4" x14ac:dyDescent="0.35">
      <c r="A4" s="40">
        <v>101</v>
      </c>
      <c r="B4" s="41">
        <v>44</v>
      </c>
      <c r="C4" s="42">
        <v>0.43559999999999999</v>
      </c>
      <c r="D4" s="28" t="s">
        <v>180</v>
      </c>
    </row>
    <row r="5" spans="1:4" x14ac:dyDescent="0.35">
      <c r="A5" s="40">
        <v>949</v>
      </c>
      <c r="B5" s="41">
        <v>538</v>
      </c>
      <c r="C5" s="42">
        <v>0.56689999999999996</v>
      </c>
      <c r="D5" s="28" t="s">
        <v>181</v>
      </c>
    </row>
    <row r="6" spans="1:4" x14ac:dyDescent="0.35">
      <c r="A6" s="12" t="s">
        <v>23</v>
      </c>
    </row>
    <row r="7" spans="1:4" ht="43.5" x14ac:dyDescent="0.35">
      <c r="A7" s="11" t="s">
        <v>18</v>
      </c>
      <c r="B7" s="11" t="s">
        <v>24</v>
      </c>
      <c r="C7" s="11" t="s">
        <v>17</v>
      </c>
    </row>
    <row r="8" spans="1:4" x14ac:dyDescent="0.35">
      <c r="A8" s="40">
        <v>101</v>
      </c>
      <c r="B8" s="41">
        <v>54</v>
      </c>
      <c r="C8" s="42">
        <v>0.53459999999999996</v>
      </c>
      <c r="D8" s="28" t="s">
        <v>180</v>
      </c>
    </row>
    <row r="9" spans="1:4" x14ac:dyDescent="0.35">
      <c r="A9" s="1">
        <v>949</v>
      </c>
      <c r="B9" s="1">
        <v>402</v>
      </c>
      <c r="C9" s="42">
        <v>0.42359999999999998</v>
      </c>
      <c r="D9" s="28" t="s">
        <v>181</v>
      </c>
    </row>
    <row r="10" spans="1:4" x14ac:dyDescent="0.35">
      <c r="A10" s="18" t="s">
        <v>98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28"/>
  <sheetViews>
    <sheetView zoomScaleNormal="100" workbookViewId="0">
      <selection activeCell="L17" sqref="L17:L18"/>
    </sheetView>
  </sheetViews>
  <sheetFormatPr defaultRowHeight="14.5" x14ac:dyDescent="0.35"/>
  <cols>
    <col min="2" max="2" width="30.54296875" customWidth="1"/>
    <col min="3" max="4" width="12.81640625" customWidth="1"/>
    <col min="5" max="6" width="18.453125" bestFit="1" customWidth="1"/>
    <col min="7" max="7" width="22.1796875" bestFit="1" customWidth="1"/>
    <col min="8" max="9" width="14.81640625" bestFit="1" customWidth="1"/>
    <col min="10" max="10" width="13.81640625" bestFit="1" customWidth="1"/>
    <col min="11" max="14" width="12.81640625" customWidth="1"/>
  </cols>
  <sheetData>
    <row r="1" spans="1:14" x14ac:dyDescent="0.35">
      <c r="C1" s="91" t="s">
        <v>158</v>
      </c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spans="1:14" x14ac:dyDescent="0.35">
      <c r="B2" s="94" t="s">
        <v>124</v>
      </c>
      <c r="C2" s="93" t="s">
        <v>3</v>
      </c>
      <c r="D2" s="93" t="s">
        <v>0</v>
      </c>
      <c r="E2" s="93" t="s">
        <v>113</v>
      </c>
      <c r="F2" s="93" t="s">
        <v>114</v>
      </c>
      <c r="G2" s="93"/>
      <c r="H2" s="93"/>
      <c r="I2" s="93"/>
      <c r="J2" s="93"/>
      <c r="K2" s="96" t="s">
        <v>33</v>
      </c>
      <c r="L2" s="96"/>
      <c r="M2" s="96"/>
      <c r="N2" s="96"/>
    </row>
    <row r="3" spans="1:14" ht="43.5" x14ac:dyDescent="0.35">
      <c r="B3" s="95"/>
      <c r="C3" s="94"/>
      <c r="D3" s="94"/>
      <c r="E3" s="94"/>
      <c r="F3" s="13" t="s">
        <v>38</v>
      </c>
      <c r="G3" s="13" t="s">
        <v>39</v>
      </c>
      <c r="H3" s="13" t="s">
        <v>37</v>
      </c>
      <c r="I3" s="13" t="s">
        <v>40</v>
      </c>
      <c r="J3" s="13" t="s">
        <v>100</v>
      </c>
      <c r="K3" s="2" t="s">
        <v>2</v>
      </c>
      <c r="L3" s="2" t="s">
        <v>1</v>
      </c>
      <c r="M3" s="2" t="s">
        <v>99</v>
      </c>
      <c r="N3" s="15" t="s">
        <v>42</v>
      </c>
    </row>
    <row r="4" spans="1:14" x14ac:dyDescent="0.35">
      <c r="A4" s="5" t="s">
        <v>4</v>
      </c>
      <c r="B4" s="3" t="s">
        <v>14</v>
      </c>
      <c r="C4" s="45">
        <v>305</v>
      </c>
      <c r="D4" s="45">
        <v>3477.47</v>
      </c>
      <c r="E4" s="52">
        <v>36152129.590000004</v>
      </c>
      <c r="F4" s="52">
        <v>18652583.359999999</v>
      </c>
      <c r="G4" s="52">
        <v>4883283.49</v>
      </c>
      <c r="H4" s="52">
        <v>6273046.2800000003</v>
      </c>
      <c r="I4" s="52">
        <v>3739127.39</v>
      </c>
      <c r="J4" s="52">
        <v>1055077.47</v>
      </c>
      <c r="K4" s="45">
        <v>26376</v>
      </c>
      <c r="L4" s="45">
        <v>763</v>
      </c>
      <c r="M4" s="45">
        <v>8576</v>
      </c>
      <c r="N4" s="46">
        <v>12784</v>
      </c>
    </row>
    <row r="5" spans="1:14" x14ac:dyDescent="0.35">
      <c r="A5" s="5" t="s">
        <v>5</v>
      </c>
      <c r="B5" s="4" t="s">
        <v>182</v>
      </c>
      <c r="C5" s="45">
        <v>199</v>
      </c>
      <c r="D5" s="45">
        <v>2324.62</v>
      </c>
      <c r="E5" s="52">
        <v>22265041.649999999</v>
      </c>
      <c r="F5" s="52">
        <v>9963116.5500000007</v>
      </c>
      <c r="G5" s="52">
        <v>3471601.45</v>
      </c>
      <c r="H5" s="52">
        <v>4167397.08</v>
      </c>
      <c r="I5" s="52">
        <v>2951935.53</v>
      </c>
      <c r="J5" s="52">
        <v>817515.96</v>
      </c>
      <c r="K5" s="45">
        <v>17270</v>
      </c>
      <c r="L5" s="45">
        <v>458</v>
      </c>
      <c r="M5" s="45">
        <v>5405</v>
      </c>
      <c r="N5" s="46">
        <v>8878</v>
      </c>
    </row>
    <row r="6" spans="1:14" x14ac:dyDescent="0.35">
      <c r="A6" s="5" t="s">
        <v>6</v>
      </c>
      <c r="B6" s="4" t="s">
        <v>183</v>
      </c>
      <c r="C6" s="45">
        <v>96</v>
      </c>
      <c r="D6" s="45">
        <v>1039.23</v>
      </c>
      <c r="E6" s="52">
        <v>13383540.189999999</v>
      </c>
      <c r="F6" s="52">
        <v>8606564.2799999993</v>
      </c>
      <c r="G6" s="52">
        <v>1384377.83</v>
      </c>
      <c r="H6" s="52">
        <v>1950701.99</v>
      </c>
      <c r="I6" s="52">
        <v>633584.41</v>
      </c>
      <c r="J6" s="52">
        <v>222973.62</v>
      </c>
      <c r="K6" s="45">
        <v>8465</v>
      </c>
      <c r="L6" s="45">
        <v>295</v>
      </c>
      <c r="M6" s="45">
        <v>3057</v>
      </c>
      <c r="N6" s="46">
        <v>3045</v>
      </c>
    </row>
    <row r="7" spans="1:14" x14ac:dyDescent="0.35">
      <c r="A7" s="5" t="s">
        <v>7</v>
      </c>
      <c r="B7" s="4" t="s">
        <v>184</v>
      </c>
      <c r="C7" s="45">
        <v>17</v>
      </c>
      <c r="D7" s="45">
        <v>192.73</v>
      </c>
      <c r="E7" s="52">
        <v>906311.9</v>
      </c>
      <c r="F7" s="52">
        <v>236013.86</v>
      </c>
      <c r="G7" s="52">
        <v>94220.1</v>
      </c>
      <c r="H7" s="52">
        <v>225887.21</v>
      </c>
      <c r="I7" s="52">
        <v>224143.13</v>
      </c>
      <c r="J7" s="52">
        <v>18583.3</v>
      </c>
      <c r="K7" s="45">
        <v>1139</v>
      </c>
      <c r="L7" s="45">
        <v>20</v>
      </c>
      <c r="M7" s="45">
        <v>186</v>
      </c>
      <c r="N7" s="46">
        <v>1201</v>
      </c>
    </row>
    <row r="8" spans="1:14" x14ac:dyDescent="0.35">
      <c r="A8" s="5" t="s">
        <v>8</v>
      </c>
      <c r="B8" s="4"/>
      <c r="D8" s="69"/>
      <c r="E8" s="52"/>
      <c r="F8" s="53"/>
      <c r="G8" s="53"/>
      <c r="H8" s="53"/>
      <c r="I8" s="53"/>
      <c r="J8" s="53"/>
    </row>
    <row r="9" spans="1:14" x14ac:dyDescent="0.35">
      <c r="A9" s="5" t="s">
        <v>9</v>
      </c>
      <c r="B9" s="1" t="s">
        <v>94</v>
      </c>
      <c r="C9" s="45">
        <v>967</v>
      </c>
      <c r="D9" s="45">
        <v>10935.39</v>
      </c>
      <c r="E9" s="52">
        <v>68420955.719999999</v>
      </c>
      <c r="F9" s="52">
        <v>24060739.73</v>
      </c>
      <c r="G9" s="52">
        <v>11381090.26</v>
      </c>
      <c r="H9" s="52">
        <v>10967429.07</v>
      </c>
      <c r="I9" s="52">
        <v>16689779.93</v>
      </c>
      <c r="J9" s="52">
        <v>1246586.92</v>
      </c>
      <c r="K9" s="45">
        <v>52942</v>
      </c>
      <c r="L9" s="45">
        <v>1003</v>
      </c>
      <c r="M9" s="45">
        <v>9499</v>
      </c>
      <c r="N9" s="46">
        <v>30716</v>
      </c>
    </row>
    <row r="10" spans="1:14" x14ac:dyDescent="0.35">
      <c r="A10" s="6" t="s">
        <v>10</v>
      </c>
      <c r="B10" s="9" t="s">
        <v>101</v>
      </c>
      <c r="C10" s="9">
        <f>SUM(C4,C9)</f>
        <v>1272</v>
      </c>
      <c r="D10" s="70">
        <f t="shared" ref="D10:N10" si="0">SUM(D4,D9)</f>
        <v>14412.859999999999</v>
      </c>
      <c r="E10" s="57">
        <f t="shared" si="0"/>
        <v>104573085.31</v>
      </c>
      <c r="F10" s="57">
        <f t="shared" si="0"/>
        <v>42713323.090000004</v>
      </c>
      <c r="G10" s="57">
        <f t="shared" si="0"/>
        <v>16264373.75</v>
      </c>
      <c r="H10" s="57">
        <f t="shared" si="0"/>
        <v>17240475.350000001</v>
      </c>
      <c r="I10" s="57">
        <f t="shared" si="0"/>
        <v>20428907.32</v>
      </c>
      <c r="J10" s="57">
        <f t="shared" si="0"/>
        <v>2301664.3899999997</v>
      </c>
      <c r="K10" s="9">
        <f t="shared" si="0"/>
        <v>79318</v>
      </c>
      <c r="L10" s="9">
        <f t="shared" si="0"/>
        <v>1766</v>
      </c>
      <c r="M10" s="9">
        <f t="shared" si="0"/>
        <v>18075</v>
      </c>
      <c r="N10" s="9">
        <f t="shared" si="0"/>
        <v>43500</v>
      </c>
    </row>
    <row r="11" spans="1:14" x14ac:dyDescent="0.35">
      <c r="B11" s="7"/>
    </row>
    <row r="12" spans="1:14" x14ac:dyDescent="0.35">
      <c r="D12" s="34" t="s">
        <v>159</v>
      </c>
      <c r="E12" s="35"/>
      <c r="F12" s="35"/>
      <c r="G12" s="35"/>
      <c r="H12" s="35"/>
      <c r="I12" s="35"/>
      <c r="J12" s="35"/>
      <c r="K12" s="35"/>
      <c r="L12" s="35"/>
      <c r="M12" s="35"/>
      <c r="N12" s="35"/>
    </row>
    <row r="13" spans="1:14" ht="14.5" customHeight="1" x14ac:dyDescent="0.35">
      <c r="B13" s="94" t="s">
        <v>124</v>
      </c>
      <c r="C13" s="93" t="s">
        <v>3</v>
      </c>
      <c r="D13" s="93" t="s">
        <v>0</v>
      </c>
      <c r="E13" s="93" t="s">
        <v>113</v>
      </c>
      <c r="F13" s="93" t="s">
        <v>114</v>
      </c>
      <c r="G13" s="93"/>
      <c r="H13" s="93"/>
      <c r="I13" s="93"/>
      <c r="J13" s="93"/>
      <c r="K13" s="96" t="s">
        <v>33</v>
      </c>
      <c r="L13" s="96"/>
      <c r="M13" s="96"/>
      <c r="N13" s="96"/>
    </row>
    <row r="14" spans="1:14" ht="43.5" x14ac:dyDescent="0.35">
      <c r="B14" s="95"/>
      <c r="C14" s="94"/>
      <c r="D14" s="94"/>
      <c r="E14" s="94"/>
      <c r="F14" s="13" t="s">
        <v>38</v>
      </c>
      <c r="G14" s="13" t="s">
        <v>39</v>
      </c>
      <c r="H14" s="13" t="s">
        <v>37</v>
      </c>
      <c r="I14" s="13" t="s">
        <v>40</v>
      </c>
      <c r="J14" s="13" t="s">
        <v>100</v>
      </c>
      <c r="K14" s="2" t="s">
        <v>2</v>
      </c>
      <c r="L14" s="2" t="s">
        <v>1</v>
      </c>
      <c r="M14" s="2" t="s">
        <v>99</v>
      </c>
      <c r="N14" s="15" t="s">
        <v>42</v>
      </c>
    </row>
    <row r="15" spans="1:14" x14ac:dyDescent="0.35">
      <c r="A15" s="5" t="s">
        <v>4</v>
      </c>
      <c r="B15" s="3" t="s">
        <v>14</v>
      </c>
      <c r="C15" s="45">
        <v>203</v>
      </c>
      <c r="D15" s="45">
        <v>2220.6</v>
      </c>
      <c r="E15" s="52">
        <v>2171111.86</v>
      </c>
      <c r="F15" s="52">
        <v>649228.98</v>
      </c>
      <c r="G15" s="52">
        <v>205742.17</v>
      </c>
      <c r="H15" s="52">
        <v>546499.97</v>
      </c>
      <c r="I15" s="52">
        <v>310134.44</v>
      </c>
      <c r="J15" s="52">
        <v>45522.720000000001</v>
      </c>
      <c r="K15" s="45">
        <v>5963</v>
      </c>
      <c r="L15" s="45">
        <v>88</v>
      </c>
      <c r="M15" s="45">
        <v>667</v>
      </c>
      <c r="N15" s="46">
        <v>4338</v>
      </c>
    </row>
    <row r="16" spans="1:14" x14ac:dyDescent="0.35">
      <c r="A16" s="5" t="s">
        <v>5</v>
      </c>
      <c r="B16" s="4" t="s">
        <v>182</v>
      </c>
      <c r="C16" s="45">
        <v>108</v>
      </c>
      <c r="D16" s="45">
        <v>1166.3499999999999</v>
      </c>
      <c r="E16" s="52">
        <v>1153414.82</v>
      </c>
      <c r="F16" s="52">
        <v>358873.01</v>
      </c>
      <c r="G16" s="52">
        <v>127562.53</v>
      </c>
      <c r="H16" s="52">
        <v>300983.12</v>
      </c>
      <c r="I16" s="52">
        <v>213634.61</v>
      </c>
      <c r="J16" s="52">
        <v>24448.36</v>
      </c>
      <c r="K16" s="45">
        <v>3350</v>
      </c>
      <c r="L16" s="45">
        <v>47</v>
      </c>
      <c r="M16" s="45">
        <v>510</v>
      </c>
      <c r="N16" s="46">
        <v>2458</v>
      </c>
    </row>
    <row r="17" spans="1:14" x14ac:dyDescent="0.35">
      <c r="A17" s="5" t="s">
        <v>6</v>
      </c>
      <c r="B17" s="4" t="s">
        <v>183</v>
      </c>
      <c r="C17" s="45">
        <v>46</v>
      </c>
      <c r="D17" s="45">
        <v>491.26</v>
      </c>
      <c r="E17" s="52">
        <v>716593.96</v>
      </c>
      <c r="F17" s="52">
        <v>290355.96999999997</v>
      </c>
      <c r="G17" s="52">
        <v>41515.24</v>
      </c>
      <c r="H17" s="52">
        <v>136974.20000000001</v>
      </c>
      <c r="I17" s="52">
        <v>22673.77</v>
      </c>
      <c r="J17" s="52">
        <v>7241.59</v>
      </c>
      <c r="K17" s="45">
        <v>1263</v>
      </c>
      <c r="L17" s="80" t="s">
        <v>185</v>
      </c>
      <c r="M17" s="45">
        <v>157</v>
      </c>
      <c r="N17" s="46">
        <v>629</v>
      </c>
    </row>
    <row r="18" spans="1:14" x14ac:dyDescent="0.35">
      <c r="A18" s="5" t="s">
        <v>7</v>
      </c>
      <c r="B18" s="4" t="s">
        <v>184</v>
      </c>
      <c r="C18" s="45">
        <v>56</v>
      </c>
      <c r="D18" s="45">
        <v>639.08000000000004</v>
      </c>
      <c r="E18" s="52">
        <v>419400.58</v>
      </c>
      <c r="F18" s="52">
        <v>38358.28</v>
      </c>
      <c r="G18" s="52">
        <v>51984.72</v>
      </c>
      <c r="H18" s="52">
        <v>125627.97</v>
      </c>
      <c r="I18" s="52">
        <v>106146.61</v>
      </c>
      <c r="J18" s="52">
        <v>16735.28</v>
      </c>
      <c r="K18" s="45">
        <v>1559</v>
      </c>
      <c r="L18" s="80" t="s">
        <v>185</v>
      </c>
      <c r="M18" s="45">
        <v>38</v>
      </c>
      <c r="N18" s="46">
        <v>1532</v>
      </c>
    </row>
    <row r="19" spans="1:14" x14ac:dyDescent="0.35">
      <c r="A19" s="5" t="s">
        <v>8</v>
      </c>
      <c r="B19" s="4"/>
      <c r="C19" s="1"/>
      <c r="D19" s="66"/>
      <c r="E19" s="54"/>
      <c r="F19" s="54"/>
      <c r="G19" s="54"/>
      <c r="H19" s="54"/>
      <c r="I19" s="54"/>
      <c r="J19" s="54"/>
      <c r="K19" s="1"/>
      <c r="L19" s="1"/>
      <c r="M19" s="1"/>
      <c r="N19" s="1"/>
    </row>
    <row r="20" spans="1:14" x14ac:dyDescent="0.35">
      <c r="A20" s="5" t="s">
        <v>9</v>
      </c>
      <c r="B20" s="1" t="s">
        <v>94</v>
      </c>
      <c r="C20" s="45">
        <v>9260</v>
      </c>
      <c r="D20" s="45">
        <v>103017.03</v>
      </c>
      <c r="E20" s="52">
        <v>37250704.649999999</v>
      </c>
      <c r="F20" s="52">
        <v>1918887.92</v>
      </c>
      <c r="G20" s="52">
        <v>5225673.8499999996</v>
      </c>
      <c r="H20" s="52">
        <v>15371884.99</v>
      </c>
      <c r="I20" s="52">
        <v>5902475.3499999996</v>
      </c>
      <c r="J20" s="52">
        <v>525453.12</v>
      </c>
      <c r="K20" s="45">
        <v>148599</v>
      </c>
      <c r="L20" s="45">
        <v>294</v>
      </c>
      <c r="M20" s="45">
        <v>1222</v>
      </c>
      <c r="N20" s="46">
        <v>104924</v>
      </c>
    </row>
    <row r="21" spans="1:14" x14ac:dyDescent="0.35">
      <c r="A21" s="6" t="s">
        <v>10</v>
      </c>
      <c r="B21" s="9" t="s">
        <v>101</v>
      </c>
      <c r="C21" s="9">
        <f>SUM(C20,C15)</f>
        <v>9463</v>
      </c>
      <c r="D21" s="70">
        <f t="shared" ref="D21:N21" si="1">SUM(D20,D15)</f>
        <v>105237.63</v>
      </c>
      <c r="E21" s="57">
        <f t="shared" si="1"/>
        <v>39421816.509999998</v>
      </c>
      <c r="F21" s="57">
        <f t="shared" si="1"/>
        <v>2568116.9</v>
      </c>
      <c r="G21" s="57">
        <f t="shared" si="1"/>
        <v>5431416.0199999996</v>
      </c>
      <c r="H21" s="57">
        <f t="shared" si="1"/>
        <v>15918384.960000001</v>
      </c>
      <c r="I21" s="57">
        <f t="shared" si="1"/>
        <v>6212609.79</v>
      </c>
      <c r="J21" s="57">
        <f t="shared" si="1"/>
        <v>570975.84</v>
      </c>
      <c r="K21" s="9">
        <f t="shared" si="1"/>
        <v>154562</v>
      </c>
      <c r="L21" s="9">
        <f t="shared" si="1"/>
        <v>382</v>
      </c>
      <c r="M21" s="9">
        <f t="shared" si="1"/>
        <v>1889</v>
      </c>
      <c r="N21" s="9">
        <f t="shared" si="1"/>
        <v>109262</v>
      </c>
    </row>
    <row r="22" spans="1:14" x14ac:dyDescent="0.35">
      <c r="A22" s="8"/>
    </row>
    <row r="23" spans="1:14" x14ac:dyDescent="0.35">
      <c r="A23" t="s">
        <v>125</v>
      </c>
    </row>
    <row r="24" spans="1:14" x14ac:dyDescent="0.35">
      <c r="A24" t="s">
        <v>126</v>
      </c>
    </row>
    <row r="26" spans="1:14" x14ac:dyDescent="0.35">
      <c r="A26" t="s">
        <v>141</v>
      </c>
    </row>
    <row r="27" spans="1:14" x14ac:dyDescent="0.35">
      <c r="A27" t="s">
        <v>41</v>
      </c>
    </row>
    <row r="28" spans="1:14" x14ac:dyDescent="0.35">
      <c r="A28" s="14" t="s">
        <v>142</v>
      </c>
    </row>
  </sheetData>
  <mergeCells count="13">
    <mergeCell ref="B13:B14"/>
    <mergeCell ref="C13:C14"/>
    <mergeCell ref="D13:D14"/>
    <mergeCell ref="E13:E14"/>
    <mergeCell ref="C1:N1"/>
    <mergeCell ref="B2:B3"/>
    <mergeCell ref="C2:C3"/>
    <mergeCell ref="D2:D3"/>
    <mergeCell ref="E2:E3"/>
    <mergeCell ref="F2:J2"/>
    <mergeCell ref="K2:N2"/>
    <mergeCell ref="F13:J13"/>
    <mergeCell ref="K13:N13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38"/>
  <sheetViews>
    <sheetView topLeftCell="D5" zoomScaleNormal="100" workbookViewId="0">
      <selection activeCell="M11" sqref="M11"/>
    </sheetView>
  </sheetViews>
  <sheetFormatPr defaultRowHeight="14.5" x14ac:dyDescent="0.35"/>
  <cols>
    <col min="1" max="1" width="6.54296875" customWidth="1"/>
    <col min="2" max="2" width="42" customWidth="1"/>
    <col min="3" max="4" width="12.54296875" customWidth="1"/>
    <col min="5" max="5" width="16.453125" bestFit="1" customWidth="1"/>
    <col min="6" max="9" width="15.453125" bestFit="1" customWidth="1"/>
    <col min="10" max="10" width="14.453125" bestFit="1" customWidth="1"/>
    <col min="11" max="14" width="12.54296875" customWidth="1"/>
  </cols>
  <sheetData>
    <row r="2" spans="1:14" x14ac:dyDescent="0.35">
      <c r="C2" s="91" t="s">
        <v>139</v>
      </c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</row>
    <row r="3" spans="1:14" ht="14.5" customHeight="1" x14ac:dyDescent="0.35">
      <c r="B3" s="94" t="s">
        <v>107</v>
      </c>
      <c r="C3" s="93" t="s">
        <v>93</v>
      </c>
      <c r="D3" s="93" t="s">
        <v>0</v>
      </c>
      <c r="E3" s="93" t="s">
        <v>113</v>
      </c>
      <c r="F3" s="93" t="s">
        <v>114</v>
      </c>
      <c r="G3" s="93"/>
      <c r="H3" s="93"/>
      <c r="I3" s="93"/>
      <c r="J3" s="93"/>
      <c r="K3" s="96" t="s">
        <v>33</v>
      </c>
      <c r="L3" s="96"/>
      <c r="M3" s="96"/>
      <c r="N3" s="96"/>
    </row>
    <row r="4" spans="1:14" ht="43.5" x14ac:dyDescent="0.35">
      <c r="B4" s="95"/>
      <c r="C4" s="94"/>
      <c r="D4" s="94"/>
      <c r="E4" s="94"/>
      <c r="F4" s="13" t="s">
        <v>38</v>
      </c>
      <c r="G4" s="13" t="s">
        <v>39</v>
      </c>
      <c r="H4" s="13" t="s">
        <v>37</v>
      </c>
      <c r="I4" s="13" t="s">
        <v>40</v>
      </c>
      <c r="J4" s="13" t="s">
        <v>100</v>
      </c>
      <c r="K4" s="2" t="s">
        <v>2</v>
      </c>
      <c r="L4" s="2" t="s">
        <v>1</v>
      </c>
      <c r="M4" s="2" t="s">
        <v>99</v>
      </c>
      <c r="N4" s="2" t="s">
        <v>42</v>
      </c>
    </row>
    <row r="5" spans="1:14" x14ac:dyDescent="0.35">
      <c r="A5" s="5" t="s">
        <v>4</v>
      </c>
      <c r="B5" s="3" t="s">
        <v>14</v>
      </c>
      <c r="C5" s="45">
        <v>607</v>
      </c>
      <c r="D5" s="45">
        <v>6903.03</v>
      </c>
      <c r="E5" s="52">
        <f>SUM(F5:J5)</f>
        <v>51207726.490000002</v>
      </c>
      <c r="F5" s="52">
        <v>20721530.359999999</v>
      </c>
      <c r="G5" s="52">
        <v>8262549.0999999996</v>
      </c>
      <c r="H5" s="52">
        <v>9806830.3900000006</v>
      </c>
      <c r="I5" s="52">
        <v>11207534.41</v>
      </c>
      <c r="J5" s="52">
        <v>1209282.23</v>
      </c>
      <c r="K5" s="45">
        <v>44831</v>
      </c>
      <c r="L5" s="45">
        <v>1369</v>
      </c>
      <c r="M5" s="45">
        <v>14922</v>
      </c>
      <c r="N5" s="46">
        <v>33665</v>
      </c>
    </row>
    <row r="6" spans="1:14" x14ac:dyDescent="0.35">
      <c r="A6" s="5" t="s">
        <v>5</v>
      </c>
      <c r="B6" s="4" t="s">
        <v>182</v>
      </c>
      <c r="C6" s="45">
        <v>391</v>
      </c>
      <c r="D6" s="45">
        <v>4529.6099999999997</v>
      </c>
      <c r="E6" s="52">
        <f t="shared" ref="E6:E10" si="0">SUM(F6:J6)</f>
        <v>33377628.800000001</v>
      </c>
      <c r="F6" s="52">
        <v>13046364.08</v>
      </c>
      <c r="G6" s="52">
        <v>5199258</v>
      </c>
      <c r="H6" s="52">
        <v>6579299.1600000001</v>
      </c>
      <c r="I6" s="52">
        <v>7632517.71</v>
      </c>
      <c r="J6" s="52">
        <v>920189.85</v>
      </c>
      <c r="K6" s="45">
        <v>29680</v>
      </c>
      <c r="L6" s="45">
        <v>851</v>
      </c>
      <c r="M6" s="45">
        <v>10290</v>
      </c>
      <c r="N6" s="46">
        <v>22865</v>
      </c>
    </row>
    <row r="7" spans="1:14" x14ac:dyDescent="0.35">
      <c r="A7" s="5" t="s">
        <v>6</v>
      </c>
      <c r="B7" s="4" t="s">
        <v>183</v>
      </c>
      <c r="C7" s="45">
        <v>135</v>
      </c>
      <c r="D7" s="45">
        <v>1408.79</v>
      </c>
      <c r="E7" s="52">
        <f t="shared" si="0"/>
        <v>13592386.16</v>
      </c>
      <c r="F7" s="52">
        <v>7218371.8700000001</v>
      </c>
      <c r="G7" s="52">
        <v>2383403.33</v>
      </c>
      <c r="H7" s="52">
        <v>2570959.4900000002</v>
      </c>
      <c r="I7" s="52">
        <v>1208229.72</v>
      </c>
      <c r="J7" s="52">
        <v>211421.75</v>
      </c>
      <c r="K7" s="45">
        <v>11560</v>
      </c>
      <c r="L7" s="45">
        <v>488</v>
      </c>
      <c r="M7" s="45">
        <v>4234</v>
      </c>
      <c r="N7" s="46">
        <v>6224</v>
      </c>
    </row>
    <row r="8" spans="1:14" x14ac:dyDescent="0.35">
      <c r="A8" s="5" t="s">
        <v>7</v>
      </c>
      <c r="B8" s="4" t="s">
        <v>184</v>
      </c>
      <c r="C8" s="45">
        <v>116</v>
      </c>
      <c r="D8" s="45">
        <v>1368.32</v>
      </c>
      <c r="E8" s="52">
        <f t="shared" si="0"/>
        <v>5962064.5800000001</v>
      </c>
      <c r="F8" s="52">
        <v>937893.76</v>
      </c>
      <c r="G8" s="52">
        <v>912539.34</v>
      </c>
      <c r="H8" s="52">
        <v>1163329.45</v>
      </c>
      <c r="I8" s="52">
        <v>2814842.24</v>
      </c>
      <c r="J8" s="52">
        <v>133459.79</v>
      </c>
      <c r="K8" s="45">
        <v>5989</v>
      </c>
      <c r="L8" s="45">
        <v>69</v>
      </c>
      <c r="M8" s="45">
        <v>1166</v>
      </c>
      <c r="N8" s="46">
        <v>6394</v>
      </c>
    </row>
    <row r="9" spans="1:14" x14ac:dyDescent="0.35">
      <c r="A9" s="5" t="s">
        <v>8</v>
      </c>
      <c r="B9" s="4"/>
      <c r="C9" s="23"/>
      <c r="D9" s="21"/>
      <c r="E9" s="52">
        <f t="shared" si="0"/>
        <v>0</v>
      </c>
      <c r="F9" s="22"/>
      <c r="G9" s="22"/>
      <c r="H9" s="22"/>
      <c r="I9" s="22"/>
      <c r="J9" s="22"/>
      <c r="K9" s="21"/>
      <c r="L9" s="21"/>
      <c r="M9" s="21"/>
      <c r="N9" s="21"/>
    </row>
    <row r="10" spans="1:14" x14ac:dyDescent="0.35">
      <c r="A10" s="5" t="s">
        <v>9</v>
      </c>
      <c r="B10" s="1" t="s">
        <v>94</v>
      </c>
      <c r="C10" s="47">
        <v>1560</v>
      </c>
      <c r="D10" s="47">
        <v>17918.919999999998</v>
      </c>
      <c r="E10" s="52">
        <f t="shared" si="0"/>
        <v>86513468.370000005</v>
      </c>
      <c r="F10" s="55">
        <v>21769677.59</v>
      </c>
      <c r="G10" s="55">
        <v>15837578.050000001</v>
      </c>
      <c r="H10" s="55">
        <v>13388415.24</v>
      </c>
      <c r="I10" s="55">
        <v>32808951.800000001</v>
      </c>
      <c r="J10" s="55">
        <v>2708845.69</v>
      </c>
      <c r="K10" s="47">
        <v>73968</v>
      </c>
      <c r="L10" s="47">
        <v>1261</v>
      </c>
      <c r="M10" s="47">
        <v>14137</v>
      </c>
      <c r="N10" s="48">
        <v>74866</v>
      </c>
    </row>
    <row r="11" spans="1:14" x14ac:dyDescent="0.35">
      <c r="A11" s="6" t="s">
        <v>10</v>
      </c>
      <c r="B11" s="9" t="s">
        <v>101</v>
      </c>
      <c r="C11" s="24">
        <f>SUM(C5,C10)</f>
        <v>2167</v>
      </c>
      <c r="D11" s="24">
        <f>SUM(D5,D10)</f>
        <v>24821.949999999997</v>
      </c>
      <c r="E11" s="56">
        <f>SUM(E5,E10)</f>
        <v>137721194.86000001</v>
      </c>
      <c r="F11" s="56">
        <f>SUM(F5,F10)</f>
        <v>42491207.950000003</v>
      </c>
      <c r="G11" s="56">
        <f t="shared" ref="G11:J11" si="1">SUM(G5,G10)</f>
        <v>24100127.149999999</v>
      </c>
      <c r="H11" s="56">
        <f t="shared" si="1"/>
        <v>23195245.630000003</v>
      </c>
      <c r="I11" s="56">
        <f t="shared" si="1"/>
        <v>44016486.210000001</v>
      </c>
      <c r="J11" s="56">
        <f t="shared" si="1"/>
        <v>3918127.92</v>
      </c>
      <c r="K11" s="59">
        <f t="shared" ref="K11" si="2">SUM(K5,K10)</f>
        <v>118799</v>
      </c>
      <c r="L11" s="59">
        <f t="shared" ref="L11" si="3">SUM(L5,L10)</f>
        <v>2630</v>
      </c>
      <c r="M11" s="59">
        <f t="shared" ref="M11" si="4">SUM(M5,M10)</f>
        <v>29059</v>
      </c>
      <c r="N11" s="59">
        <f t="shared" ref="N11" si="5">SUM(N5,N10)</f>
        <v>108531</v>
      </c>
    </row>
    <row r="12" spans="1:14" x14ac:dyDescent="0.35">
      <c r="A12" s="7"/>
    </row>
    <row r="13" spans="1:14" x14ac:dyDescent="0.35">
      <c r="A13" s="7"/>
    </row>
    <row r="14" spans="1:14" x14ac:dyDescent="0.35">
      <c r="C14" s="91" t="s">
        <v>140</v>
      </c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</row>
    <row r="15" spans="1:14" ht="14.25" customHeight="1" x14ac:dyDescent="0.35">
      <c r="B15" s="93" t="s">
        <v>107</v>
      </c>
      <c r="C15" s="93" t="s">
        <v>93</v>
      </c>
      <c r="D15" s="93" t="s">
        <v>0</v>
      </c>
      <c r="E15" s="93" t="s">
        <v>113</v>
      </c>
      <c r="F15" s="93" t="s">
        <v>114</v>
      </c>
      <c r="G15" s="93"/>
      <c r="H15" s="93"/>
      <c r="I15" s="93"/>
      <c r="J15" s="93"/>
      <c r="K15" s="96" t="s">
        <v>33</v>
      </c>
      <c r="L15" s="96"/>
      <c r="M15" s="96"/>
      <c r="N15" s="96"/>
    </row>
    <row r="16" spans="1:14" ht="43.5" x14ac:dyDescent="0.35">
      <c r="B16" s="93"/>
      <c r="C16" s="93"/>
      <c r="D16" s="93"/>
      <c r="E16" s="93"/>
      <c r="F16" s="49" t="s">
        <v>38</v>
      </c>
      <c r="G16" s="49" t="s">
        <v>39</v>
      </c>
      <c r="H16" s="49" t="s">
        <v>37</v>
      </c>
      <c r="I16" s="49" t="s">
        <v>40</v>
      </c>
      <c r="J16" s="49" t="s">
        <v>100</v>
      </c>
      <c r="K16" s="15" t="s">
        <v>2</v>
      </c>
      <c r="L16" s="15" t="s">
        <v>1</v>
      </c>
      <c r="M16" s="15" t="s">
        <v>99</v>
      </c>
      <c r="N16" s="15" t="s">
        <v>42</v>
      </c>
    </row>
    <row r="17" spans="1:14" x14ac:dyDescent="0.35">
      <c r="A17" s="5" t="s">
        <v>4</v>
      </c>
      <c r="B17" s="3" t="s">
        <v>14</v>
      </c>
      <c r="C17" s="45">
        <v>678</v>
      </c>
      <c r="D17" s="45">
        <v>7385.65</v>
      </c>
      <c r="E17" s="52">
        <f>SUM(F17:J17)</f>
        <v>5354569.6000000006</v>
      </c>
      <c r="F17" s="52">
        <v>354114.95</v>
      </c>
      <c r="G17" s="52">
        <v>537545.92000000004</v>
      </c>
      <c r="H17" s="52">
        <v>1411037.07</v>
      </c>
      <c r="I17" s="52">
        <v>2898100.5</v>
      </c>
      <c r="J17" s="52">
        <v>153771.16</v>
      </c>
      <c r="K17" s="45">
        <v>15751</v>
      </c>
      <c r="L17" s="45">
        <v>196</v>
      </c>
      <c r="M17" s="45">
        <v>920</v>
      </c>
      <c r="N17" s="46">
        <v>20975</v>
      </c>
    </row>
    <row r="18" spans="1:14" x14ac:dyDescent="0.35">
      <c r="A18" s="5" t="s">
        <v>5</v>
      </c>
      <c r="B18" s="4" t="s">
        <v>182</v>
      </c>
      <c r="C18" s="45">
        <v>347</v>
      </c>
      <c r="D18" s="45">
        <v>3673.11</v>
      </c>
      <c r="E18" s="52">
        <f t="shared" ref="E18:E22" si="6">SUM(F18:J18)</f>
        <v>2976598.61</v>
      </c>
      <c r="F18" s="52">
        <v>168172.83</v>
      </c>
      <c r="G18" s="52">
        <v>336089.41</v>
      </c>
      <c r="H18" s="52">
        <v>811250.26</v>
      </c>
      <c r="I18" s="52">
        <v>1608751.63</v>
      </c>
      <c r="J18" s="52">
        <v>52334.48</v>
      </c>
      <c r="K18" s="45">
        <v>8682</v>
      </c>
      <c r="L18" s="45">
        <v>46</v>
      </c>
      <c r="M18" s="45">
        <v>765</v>
      </c>
      <c r="N18" s="46">
        <v>11326</v>
      </c>
    </row>
    <row r="19" spans="1:14" x14ac:dyDescent="0.35">
      <c r="A19" s="5" t="s">
        <v>6</v>
      </c>
      <c r="B19" s="4" t="s">
        <v>183</v>
      </c>
      <c r="C19" s="45">
        <v>32</v>
      </c>
      <c r="D19" s="45">
        <v>310.64</v>
      </c>
      <c r="E19" s="52">
        <f t="shared" si="6"/>
        <v>370655.69</v>
      </c>
      <c r="F19" s="52">
        <v>155080.28</v>
      </c>
      <c r="G19" s="52">
        <v>33493.86</v>
      </c>
      <c r="H19" s="52">
        <v>77155.33</v>
      </c>
      <c r="I19" s="52">
        <v>82267.740000000005</v>
      </c>
      <c r="J19" s="52">
        <v>22658.48</v>
      </c>
      <c r="K19" s="45">
        <v>723</v>
      </c>
      <c r="L19" s="45">
        <v>35</v>
      </c>
      <c r="M19" s="45">
        <v>139</v>
      </c>
      <c r="N19" s="46">
        <v>675</v>
      </c>
    </row>
    <row r="20" spans="1:14" x14ac:dyDescent="0.35">
      <c r="A20" s="5" t="s">
        <v>7</v>
      </c>
      <c r="B20" s="4" t="s">
        <v>184</v>
      </c>
      <c r="C20" s="45">
        <v>336</v>
      </c>
      <c r="D20" s="45">
        <v>3822.77</v>
      </c>
      <c r="E20" s="52">
        <f t="shared" si="6"/>
        <v>2340804.04</v>
      </c>
      <c r="F20" s="52">
        <v>51720.78</v>
      </c>
      <c r="G20" s="52">
        <v>211935.26</v>
      </c>
      <c r="H20" s="52">
        <v>616163.30000000005</v>
      </c>
      <c r="I20" s="52">
        <v>1368923.07</v>
      </c>
      <c r="J20" s="52">
        <v>92061.63</v>
      </c>
      <c r="K20" s="45">
        <v>7445</v>
      </c>
      <c r="L20" s="45">
        <v>121</v>
      </c>
      <c r="M20" s="45">
        <v>31</v>
      </c>
      <c r="N20" s="46">
        <v>10313</v>
      </c>
    </row>
    <row r="21" spans="1:14" x14ac:dyDescent="0.35">
      <c r="A21" s="5" t="s">
        <v>8</v>
      </c>
      <c r="B21" s="1"/>
      <c r="C21" s="1"/>
      <c r="D21" s="1"/>
      <c r="E21" s="52">
        <f t="shared" si="6"/>
        <v>0</v>
      </c>
      <c r="F21" s="54"/>
      <c r="G21" s="54"/>
      <c r="H21" s="54"/>
      <c r="I21" s="54"/>
      <c r="J21" s="54"/>
      <c r="K21" s="1"/>
      <c r="L21" s="1"/>
      <c r="M21" s="1"/>
      <c r="N21" s="1"/>
    </row>
    <row r="22" spans="1:14" x14ac:dyDescent="0.35">
      <c r="A22" s="5" t="s">
        <v>9</v>
      </c>
      <c r="B22" s="1" t="s">
        <v>12</v>
      </c>
      <c r="C22" s="47">
        <v>7088</v>
      </c>
      <c r="D22" s="47">
        <v>74851.69</v>
      </c>
      <c r="E22" s="52">
        <f t="shared" si="6"/>
        <v>42447053.240000002</v>
      </c>
      <c r="F22" s="55">
        <v>877620.51</v>
      </c>
      <c r="G22" s="55">
        <v>3197589.62</v>
      </c>
      <c r="H22" s="55">
        <v>10785301.720000001</v>
      </c>
      <c r="I22" s="55">
        <v>26489192.399999999</v>
      </c>
      <c r="J22" s="55">
        <v>1097348.99</v>
      </c>
      <c r="K22" s="47">
        <v>110086</v>
      </c>
      <c r="L22" s="47">
        <v>178</v>
      </c>
      <c r="M22" s="47">
        <v>1345</v>
      </c>
      <c r="N22" s="48">
        <v>179968</v>
      </c>
    </row>
    <row r="23" spans="1:14" x14ac:dyDescent="0.35">
      <c r="A23" s="6" t="s">
        <v>10</v>
      </c>
      <c r="B23" s="9" t="s">
        <v>101</v>
      </c>
      <c r="C23" s="24">
        <f>SUM(C17,C22)</f>
        <v>7766</v>
      </c>
      <c r="D23" s="24">
        <f t="shared" ref="D23:N23" si="7">SUM(D17,D22)</f>
        <v>82237.34</v>
      </c>
      <c r="E23" s="56">
        <f t="shared" si="7"/>
        <v>47801622.840000004</v>
      </c>
      <c r="F23" s="56">
        <f t="shared" si="7"/>
        <v>1231735.46</v>
      </c>
      <c r="G23" s="56">
        <f t="shared" si="7"/>
        <v>3735135.54</v>
      </c>
      <c r="H23" s="56">
        <f t="shared" si="7"/>
        <v>12196338.790000001</v>
      </c>
      <c r="I23" s="56">
        <f t="shared" si="7"/>
        <v>29387292.899999999</v>
      </c>
      <c r="J23" s="56">
        <f t="shared" si="7"/>
        <v>1251120.1499999999</v>
      </c>
      <c r="K23" s="24">
        <f t="shared" si="7"/>
        <v>125837</v>
      </c>
      <c r="L23" s="24">
        <f t="shared" si="7"/>
        <v>374</v>
      </c>
      <c r="M23" s="24">
        <f t="shared" si="7"/>
        <v>2265</v>
      </c>
      <c r="N23" s="24">
        <f t="shared" si="7"/>
        <v>200943</v>
      </c>
    </row>
    <row r="26" spans="1:14" x14ac:dyDescent="0.35">
      <c r="A26" t="s">
        <v>11</v>
      </c>
    </row>
    <row r="27" spans="1:14" x14ac:dyDescent="0.35">
      <c r="A27" t="s">
        <v>36</v>
      </c>
    </row>
    <row r="29" spans="1:14" x14ac:dyDescent="0.35">
      <c r="A29" s="8" t="s">
        <v>13</v>
      </c>
    </row>
    <row r="30" spans="1:14" x14ac:dyDescent="0.35">
      <c r="A30" s="8"/>
    </row>
    <row r="31" spans="1:14" x14ac:dyDescent="0.35">
      <c r="A31" t="s">
        <v>29</v>
      </c>
    </row>
    <row r="32" spans="1:14" x14ac:dyDescent="0.35">
      <c r="A32" t="s">
        <v>30</v>
      </c>
    </row>
    <row r="34" spans="1:1" x14ac:dyDescent="0.35">
      <c r="A34" t="s">
        <v>141</v>
      </c>
    </row>
    <row r="35" spans="1:1" x14ac:dyDescent="0.35">
      <c r="A35" t="s">
        <v>41</v>
      </c>
    </row>
    <row r="36" spans="1:1" x14ac:dyDescent="0.35">
      <c r="A36" s="14" t="s">
        <v>142</v>
      </c>
    </row>
    <row r="38" spans="1:1" x14ac:dyDescent="0.35">
      <c r="A38" s="19" t="s">
        <v>95</v>
      </c>
    </row>
  </sheetData>
  <mergeCells count="14">
    <mergeCell ref="C14:N14"/>
    <mergeCell ref="K15:N15"/>
    <mergeCell ref="B15:B16"/>
    <mergeCell ref="C15:C16"/>
    <mergeCell ref="D15:D16"/>
    <mergeCell ref="E15:E16"/>
    <mergeCell ref="F15:J15"/>
    <mergeCell ref="C2:N2"/>
    <mergeCell ref="E3:E4"/>
    <mergeCell ref="D3:D4"/>
    <mergeCell ref="C3:C4"/>
    <mergeCell ref="B3:B4"/>
    <mergeCell ref="F3:J3"/>
    <mergeCell ref="K3:N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38"/>
  <sheetViews>
    <sheetView topLeftCell="A8" zoomScaleNormal="100" workbookViewId="0">
      <selection activeCell="L19" sqref="L19:L20"/>
    </sheetView>
  </sheetViews>
  <sheetFormatPr defaultRowHeight="14.5" x14ac:dyDescent="0.35"/>
  <cols>
    <col min="1" max="1" width="6.54296875" customWidth="1"/>
    <col min="2" max="2" width="42" customWidth="1"/>
    <col min="3" max="4" width="12.54296875" customWidth="1"/>
    <col min="5" max="5" width="16.453125" bestFit="1" customWidth="1"/>
    <col min="6" max="10" width="15.453125" bestFit="1" customWidth="1"/>
    <col min="11" max="14" width="12.54296875" customWidth="1"/>
  </cols>
  <sheetData>
    <row r="2" spans="1:14" x14ac:dyDescent="0.35">
      <c r="C2" s="97" t="s">
        <v>143</v>
      </c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</row>
    <row r="3" spans="1:14" ht="14.25" customHeight="1" x14ac:dyDescent="0.35">
      <c r="B3" s="94" t="s">
        <v>108</v>
      </c>
      <c r="C3" s="93" t="s">
        <v>93</v>
      </c>
      <c r="D3" s="93" t="s">
        <v>0</v>
      </c>
      <c r="E3" s="93" t="s">
        <v>113</v>
      </c>
      <c r="F3" s="93" t="s">
        <v>114</v>
      </c>
      <c r="G3" s="93"/>
      <c r="H3" s="93"/>
      <c r="I3" s="93"/>
      <c r="J3" s="93"/>
      <c r="K3" s="96" t="s">
        <v>33</v>
      </c>
      <c r="L3" s="96"/>
      <c r="M3" s="96"/>
      <c r="N3" s="96"/>
    </row>
    <row r="4" spans="1:14" ht="43.5" x14ac:dyDescent="0.35">
      <c r="B4" s="95"/>
      <c r="C4" s="94"/>
      <c r="D4" s="94"/>
      <c r="E4" s="94"/>
      <c r="F4" s="13" t="s">
        <v>38</v>
      </c>
      <c r="G4" s="13" t="s">
        <v>39</v>
      </c>
      <c r="H4" s="13" t="s">
        <v>37</v>
      </c>
      <c r="I4" s="13" t="s">
        <v>40</v>
      </c>
      <c r="J4" s="13" t="s">
        <v>100</v>
      </c>
      <c r="K4" s="2" t="s">
        <v>2</v>
      </c>
      <c r="L4" s="2" t="s">
        <v>1</v>
      </c>
      <c r="M4" s="2" t="s">
        <v>99</v>
      </c>
      <c r="N4" s="15" t="s">
        <v>42</v>
      </c>
    </row>
    <row r="5" spans="1:14" x14ac:dyDescent="0.35">
      <c r="A5" s="5" t="s">
        <v>4</v>
      </c>
      <c r="B5" s="3" t="s">
        <v>14</v>
      </c>
      <c r="C5" s="45">
        <v>438</v>
      </c>
      <c r="D5" s="45">
        <v>5006.99</v>
      </c>
      <c r="E5" s="52">
        <f>SUM(F5:J5)</f>
        <v>41166500.090000004</v>
      </c>
      <c r="F5" s="52">
        <v>16215679.449999999</v>
      </c>
      <c r="G5" s="52">
        <v>6442873.25</v>
      </c>
      <c r="H5" s="52">
        <v>8325233.5800000001</v>
      </c>
      <c r="I5" s="52">
        <v>8474392.3800000008</v>
      </c>
      <c r="J5" s="52">
        <v>1708321.43</v>
      </c>
      <c r="K5" s="45">
        <v>36292</v>
      </c>
      <c r="L5" s="45">
        <v>821</v>
      </c>
      <c r="M5" s="45">
        <v>8698</v>
      </c>
      <c r="N5" s="46">
        <v>26192</v>
      </c>
    </row>
    <row r="6" spans="1:14" x14ac:dyDescent="0.35">
      <c r="A6" s="5" t="s">
        <v>5</v>
      </c>
      <c r="B6" s="4" t="s">
        <v>182</v>
      </c>
      <c r="C6" s="45">
        <v>316</v>
      </c>
      <c r="D6" s="45">
        <v>3620.91</v>
      </c>
      <c r="E6" s="52">
        <f t="shared" ref="E6:E10" si="0">SUM(F6:J6)</f>
        <v>30884349.890000001</v>
      </c>
      <c r="F6" s="52">
        <v>11591698.310000001</v>
      </c>
      <c r="G6" s="52">
        <v>4723989.66</v>
      </c>
      <c r="H6" s="52">
        <v>6863336.7599999998</v>
      </c>
      <c r="I6" s="52">
        <v>6226465.8399999999</v>
      </c>
      <c r="J6" s="52">
        <v>1478859.32</v>
      </c>
      <c r="K6" s="45">
        <v>27332</v>
      </c>
      <c r="L6" s="45">
        <v>590</v>
      </c>
      <c r="M6" s="45">
        <v>6248</v>
      </c>
      <c r="N6" s="46">
        <v>19094</v>
      </c>
    </row>
    <row r="7" spans="1:14" x14ac:dyDescent="0.35">
      <c r="A7" s="5" t="s">
        <v>6</v>
      </c>
      <c r="B7" s="4" t="s">
        <v>183</v>
      </c>
      <c r="C7" s="45">
        <v>90</v>
      </c>
      <c r="D7" s="45">
        <v>1003.72</v>
      </c>
      <c r="E7" s="52">
        <f t="shared" si="0"/>
        <v>8655776.7799999993</v>
      </c>
      <c r="F7" s="52">
        <v>4550044.53</v>
      </c>
      <c r="G7" s="52">
        <v>1454134.86</v>
      </c>
      <c r="H7" s="52">
        <v>1146374.08</v>
      </c>
      <c r="I7" s="52">
        <v>1304817.71</v>
      </c>
      <c r="J7" s="52">
        <v>200405.6</v>
      </c>
      <c r="K7" s="45">
        <v>7379</v>
      </c>
      <c r="L7" s="45">
        <v>224</v>
      </c>
      <c r="M7" s="45">
        <v>2410</v>
      </c>
      <c r="N7" s="46">
        <v>4479</v>
      </c>
    </row>
    <row r="8" spans="1:14" x14ac:dyDescent="0.35">
      <c r="A8" s="5" t="s">
        <v>7</v>
      </c>
      <c r="B8" s="4" t="s">
        <v>184</v>
      </c>
      <c r="C8" s="45">
        <v>48</v>
      </c>
      <c r="D8" s="45">
        <v>568</v>
      </c>
      <c r="E8" s="52">
        <f t="shared" si="0"/>
        <v>2423618.2800000003</v>
      </c>
      <c r="F8" s="52">
        <v>187784.07</v>
      </c>
      <c r="G8" s="52">
        <v>380361.14</v>
      </c>
      <c r="H8" s="52">
        <v>549876.47</v>
      </c>
      <c r="I8" s="52">
        <v>1166859.73</v>
      </c>
      <c r="J8" s="52">
        <v>138736.87</v>
      </c>
      <c r="K8" s="45">
        <v>2773</v>
      </c>
      <c r="L8" s="45">
        <v>23</v>
      </c>
      <c r="M8" s="45">
        <v>100</v>
      </c>
      <c r="N8" s="46">
        <v>3547</v>
      </c>
    </row>
    <row r="9" spans="1:14" x14ac:dyDescent="0.35">
      <c r="A9" s="5" t="s">
        <v>8</v>
      </c>
      <c r="B9" s="4" t="s">
        <v>15</v>
      </c>
      <c r="C9" s="23"/>
      <c r="D9" s="21"/>
      <c r="E9" s="52">
        <f t="shared" si="0"/>
        <v>0</v>
      </c>
      <c r="F9" s="22"/>
      <c r="G9" s="22"/>
      <c r="H9" s="22"/>
      <c r="I9" s="22"/>
      <c r="J9" s="22"/>
      <c r="K9" s="21"/>
      <c r="L9" s="21"/>
      <c r="M9" s="21"/>
      <c r="N9" s="21"/>
    </row>
    <row r="10" spans="1:14" x14ac:dyDescent="0.35">
      <c r="A10" s="5" t="s">
        <v>9</v>
      </c>
      <c r="B10" s="1" t="s">
        <v>12</v>
      </c>
      <c r="C10" s="47">
        <v>1490</v>
      </c>
      <c r="D10" s="47">
        <v>17160.310000000001</v>
      </c>
      <c r="E10" s="52">
        <f t="shared" si="0"/>
        <v>97341468.210000008</v>
      </c>
      <c r="F10" s="55">
        <v>19045590.73</v>
      </c>
      <c r="G10" s="55">
        <v>16203900.83</v>
      </c>
      <c r="H10" s="55">
        <v>15811190.52</v>
      </c>
      <c r="I10" s="55">
        <v>34678324.979999997</v>
      </c>
      <c r="J10" s="55">
        <v>11602461.15</v>
      </c>
      <c r="K10" s="47">
        <v>79467</v>
      </c>
      <c r="L10" s="47">
        <v>1332</v>
      </c>
      <c r="M10" s="47">
        <v>9980</v>
      </c>
      <c r="N10" s="48">
        <v>68517</v>
      </c>
    </row>
    <row r="11" spans="1:14" x14ac:dyDescent="0.35">
      <c r="A11" s="6" t="s">
        <v>10</v>
      </c>
      <c r="B11" s="9" t="s">
        <v>102</v>
      </c>
      <c r="C11" s="24">
        <f>SUM(C5,C10)</f>
        <v>1928</v>
      </c>
      <c r="D11" s="24">
        <f t="shared" ref="D11:N11" si="1">SUM(D5,D10)</f>
        <v>22167.300000000003</v>
      </c>
      <c r="E11" s="56">
        <f t="shared" si="1"/>
        <v>138507968.30000001</v>
      </c>
      <c r="F11" s="56">
        <f t="shared" si="1"/>
        <v>35261270.18</v>
      </c>
      <c r="G11" s="56">
        <f t="shared" si="1"/>
        <v>22646774.079999998</v>
      </c>
      <c r="H11" s="56">
        <f t="shared" si="1"/>
        <v>24136424.100000001</v>
      </c>
      <c r="I11" s="56">
        <f t="shared" si="1"/>
        <v>43152717.359999999</v>
      </c>
      <c r="J11" s="56">
        <f t="shared" si="1"/>
        <v>13310782.58</v>
      </c>
      <c r="K11" s="24">
        <f t="shared" si="1"/>
        <v>115759</v>
      </c>
      <c r="L11" s="24">
        <f t="shared" si="1"/>
        <v>2153</v>
      </c>
      <c r="M11" s="24">
        <f t="shared" si="1"/>
        <v>18678</v>
      </c>
      <c r="N11" s="24">
        <f t="shared" si="1"/>
        <v>94709</v>
      </c>
    </row>
    <row r="12" spans="1:14" x14ac:dyDescent="0.35">
      <c r="A12" s="7"/>
    </row>
    <row r="13" spans="1:14" x14ac:dyDescent="0.35">
      <c r="A13" s="7"/>
    </row>
    <row r="14" spans="1:14" x14ac:dyDescent="0.35">
      <c r="C14" s="97" t="s">
        <v>144</v>
      </c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</row>
    <row r="15" spans="1:14" ht="14.25" customHeight="1" x14ac:dyDescent="0.35">
      <c r="B15" s="94" t="s">
        <v>108</v>
      </c>
      <c r="C15" s="93" t="s">
        <v>93</v>
      </c>
      <c r="D15" s="93" t="s">
        <v>0</v>
      </c>
      <c r="E15" s="93" t="s">
        <v>113</v>
      </c>
      <c r="F15" s="93" t="s">
        <v>114</v>
      </c>
      <c r="G15" s="93"/>
      <c r="H15" s="93"/>
      <c r="I15" s="93"/>
      <c r="J15" s="93"/>
      <c r="K15" s="96" t="s">
        <v>33</v>
      </c>
      <c r="L15" s="96"/>
      <c r="M15" s="96"/>
      <c r="N15" s="96"/>
    </row>
    <row r="16" spans="1:14" ht="43.5" x14ac:dyDescent="0.35">
      <c r="B16" s="95"/>
      <c r="C16" s="94"/>
      <c r="D16" s="94"/>
      <c r="E16" s="94"/>
      <c r="F16" s="13" t="s">
        <v>38</v>
      </c>
      <c r="G16" s="13" t="s">
        <v>39</v>
      </c>
      <c r="H16" s="13" t="s">
        <v>37</v>
      </c>
      <c r="I16" s="13" t="s">
        <v>40</v>
      </c>
      <c r="J16" s="13" t="s">
        <v>100</v>
      </c>
      <c r="K16" s="2" t="s">
        <v>2</v>
      </c>
      <c r="L16" s="2" t="s">
        <v>1</v>
      </c>
      <c r="M16" s="2" t="s">
        <v>99</v>
      </c>
      <c r="N16" s="15" t="s">
        <v>42</v>
      </c>
    </row>
    <row r="17" spans="1:14" x14ac:dyDescent="0.35">
      <c r="A17" s="5" t="s">
        <v>4</v>
      </c>
      <c r="B17" s="3" t="s">
        <v>14</v>
      </c>
      <c r="C17" s="45">
        <v>360</v>
      </c>
      <c r="D17" s="45">
        <v>3992.72</v>
      </c>
      <c r="E17" s="52">
        <f>SUM(F17:J17)</f>
        <v>3105410.74</v>
      </c>
      <c r="F17" s="52">
        <v>498515.01</v>
      </c>
      <c r="G17" s="52">
        <v>412362.81</v>
      </c>
      <c r="H17" s="52">
        <v>1106449.79</v>
      </c>
      <c r="I17" s="52">
        <v>981836.5</v>
      </c>
      <c r="J17" s="52">
        <v>106246.63</v>
      </c>
      <c r="K17" s="45">
        <v>11110</v>
      </c>
      <c r="L17" s="45">
        <v>87</v>
      </c>
      <c r="M17" s="45">
        <v>495</v>
      </c>
      <c r="N17" s="46">
        <v>12975</v>
      </c>
    </row>
    <row r="18" spans="1:14" x14ac:dyDescent="0.35">
      <c r="A18" s="5" t="s">
        <v>5</v>
      </c>
      <c r="B18" s="4" t="s">
        <v>182</v>
      </c>
      <c r="C18" s="45">
        <v>202</v>
      </c>
      <c r="D18" s="45">
        <v>2196</v>
      </c>
      <c r="E18" s="52">
        <f t="shared" ref="E18:E22" si="2">SUM(F18:J18)</f>
        <v>1884194.6800000002</v>
      </c>
      <c r="F18" s="52">
        <v>228842.68</v>
      </c>
      <c r="G18" s="52">
        <v>285888.52</v>
      </c>
      <c r="H18" s="52">
        <v>703477.09</v>
      </c>
      <c r="I18" s="52">
        <v>615069.89</v>
      </c>
      <c r="J18" s="52">
        <v>50916.5</v>
      </c>
      <c r="K18" s="45">
        <v>6989</v>
      </c>
      <c r="L18" s="45">
        <v>44</v>
      </c>
      <c r="M18" s="45">
        <v>361</v>
      </c>
      <c r="N18" s="46">
        <v>7685</v>
      </c>
    </row>
    <row r="19" spans="1:14" x14ac:dyDescent="0.35">
      <c r="A19" s="5" t="s">
        <v>6</v>
      </c>
      <c r="B19" s="4" t="s">
        <v>183</v>
      </c>
      <c r="C19" s="45">
        <v>47</v>
      </c>
      <c r="D19" s="45">
        <v>505.4</v>
      </c>
      <c r="E19" s="52">
        <f t="shared" si="2"/>
        <v>519526.19999999995</v>
      </c>
      <c r="F19" s="52">
        <v>259057.85</v>
      </c>
      <c r="G19" s="52">
        <v>52739.38</v>
      </c>
      <c r="H19" s="52">
        <v>133118.14000000001</v>
      </c>
      <c r="I19" s="52">
        <v>61854.04</v>
      </c>
      <c r="J19" s="52">
        <v>12756.79</v>
      </c>
      <c r="K19" s="45">
        <v>1159</v>
      </c>
      <c r="L19" s="80" t="s">
        <v>185</v>
      </c>
      <c r="M19" s="45">
        <v>128</v>
      </c>
      <c r="N19" s="46">
        <v>1167</v>
      </c>
    </row>
    <row r="20" spans="1:14" x14ac:dyDescent="0.35">
      <c r="A20" s="5" t="s">
        <v>7</v>
      </c>
      <c r="B20" s="4" t="s">
        <v>184</v>
      </c>
      <c r="C20" s="45">
        <v>125</v>
      </c>
      <c r="D20" s="45">
        <v>1460.66</v>
      </c>
      <c r="E20" s="52">
        <f t="shared" si="2"/>
        <v>877404.48</v>
      </c>
      <c r="F20" s="52">
        <v>56602.77</v>
      </c>
      <c r="G20" s="52">
        <v>95032.46</v>
      </c>
      <c r="H20" s="52">
        <v>315997.40999999997</v>
      </c>
      <c r="I20" s="52">
        <v>359649.49</v>
      </c>
      <c r="J20" s="52">
        <v>50122.35</v>
      </c>
      <c r="K20" s="45">
        <v>3494</v>
      </c>
      <c r="L20" s="80" t="s">
        <v>185</v>
      </c>
      <c r="M20" s="45">
        <v>80</v>
      </c>
      <c r="N20" s="46">
        <v>4682</v>
      </c>
    </row>
    <row r="21" spans="1:14" x14ac:dyDescent="0.35">
      <c r="A21" s="5" t="s">
        <v>8</v>
      </c>
      <c r="B21" s="4" t="s">
        <v>15</v>
      </c>
      <c r="C21" s="23"/>
      <c r="D21" s="21"/>
      <c r="E21" s="52">
        <f t="shared" si="2"/>
        <v>0</v>
      </c>
      <c r="F21" s="22"/>
      <c r="G21" s="22"/>
      <c r="H21" s="22"/>
      <c r="I21" s="22"/>
      <c r="J21" s="22"/>
      <c r="K21" s="21"/>
      <c r="L21" s="21"/>
      <c r="M21" s="21"/>
      <c r="N21" s="21"/>
    </row>
    <row r="22" spans="1:14" x14ac:dyDescent="0.35">
      <c r="A22" s="5" t="s">
        <v>9</v>
      </c>
      <c r="B22" s="1" t="s">
        <v>12</v>
      </c>
      <c r="C22" s="47">
        <v>11589</v>
      </c>
      <c r="D22" s="47">
        <v>125594.81</v>
      </c>
      <c r="E22" s="52">
        <f t="shared" si="2"/>
        <v>44849349.979999997</v>
      </c>
      <c r="F22" s="55">
        <v>1436229.27</v>
      </c>
      <c r="G22" s="55">
        <v>6119095.3399999999</v>
      </c>
      <c r="H22" s="55">
        <v>21042774.440000001</v>
      </c>
      <c r="I22" s="55">
        <v>15574713.609999999</v>
      </c>
      <c r="J22" s="55">
        <v>676537.32</v>
      </c>
      <c r="K22" s="47">
        <v>207375</v>
      </c>
      <c r="L22" s="47">
        <v>242</v>
      </c>
      <c r="M22" s="47">
        <v>1183</v>
      </c>
      <c r="N22" s="48">
        <v>235111</v>
      </c>
    </row>
    <row r="23" spans="1:14" x14ac:dyDescent="0.35">
      <c r="A23" s="6" t="s">
        <v>10</v>
      </c>
      <c r="B23" s="9" t="s">
        <v>102</v>
      </c>
      <c r="C23" s="24">
        <f>SUM(C17,C22)</f>
        <v>11949</v>
      </c>
      <c r="D23" s="24">
        <f t="shared" ref="D23:N23" si="3">SUM(D17,D22)</f>
        <v>129587.53</v>
      </c>
      <c r="E23" s="56">
        <f t="shared" si="3"/>
        <v>47954760.719999999</v>
      </c>
      <c r="F23" s="56">
        <f t="shared" si="3"/>
        <v>1934744.28</v>
      </c>
      <c r="G23" s="56">
        <f t="shared" si="3"/>
        <v>6531458.1499999994</v>
      </c>
      <c r="H23" s="56">
        <f t="shared" si="3"/>
        <v>22149224.23</v>
      </c>
      <c r="I23" s="56">
        <f t="shared" si="3"/>
        <v>16556550.109999999</v>
      </c>
      <c r="J23" s="56">
        <f t="shared" si="3"/>
        <v>782783.95</v>
      </c>
      <c r="K23" s="24">
        <f t="shared" si="3"/>
        <v>218485</v>
      </c>
      <c r="L23" s="24">
        <f t="shared" si="3"/>
        <v>329</v>
      </c>
      <c r="M23" s="24">
        <f t="shared" si="3"/>
        <v>1678</v>
      </c>
      <c r="N23" s="24">
        <f t="shared" si="3"/>
        <v>248086</v>
      </c>
    </row>
    <row r="26" spans="1:14" x14ac:dyDescent="0.35">
      <c r="A26" t="s">
        <v>11</v>
      </c>
    </row>
    <row r="27" spans="1:14" x14ac:dyDescent="0.35">
      <c r="A27" t="s">
        <v>36</v>
      </c>
    </row>
    <row r="29" spans="1:14" x14ac:dyDescent="0.35">
      <c r="A29" s="8" t="s">
        <v>13</v>
      </c>
    </row>
    <row r="31" spans="1:14" x14ac:dyDescent="0.35">
      <c r="A31" s="8" t="s">
        <v>31</v>
      </c>
    </row>
    <row r="32" spans="1:14" x14ac:dyDescent="0.35">
      <c r="A32" t="s">
        <v>32</v>
      </c>
    </row>
    <row r="34" spans="1:1" x14ac:dyDescent="0.35">
      <c r="A34" t="s">
        <v>141</v>
      </c>
    </row>
    <row r="35" spans="1:1" x14ac:dyDescent="0.35">
      <c r="A35" t="s">
        <v>41</v>
      </c>
    </row>
    <row r="36" spans="1:1" x14ac:dyDescent="0.35">
      <c r="A36" s="14" t="s">
        <v>142</v>
      </c>
    </row>
    <row r="38" spans="1:1" x14ac:dyDescent="0.35">
      <c r="A38" s="19" t="s">
        <v>95</v>
      </c>
    </row>
  </sheetData>
  <mergeCells count="14">
    <mergeCell ref="C2:N2"/>
    <mergeCell ref="K15:N15"/>
    <mergeCell ref="C14:N14"/>
    <mergeCell ref="B3:B4"/>
    <mergeCell ref="C3:C4"/>
    <mergeCell ref="D3:D4"/>
    <mergeCell ref="E3:E4"/>
    <mergeCell ref="F3:J3"/>
    <mergeCell ref="K3:N3"/>
    <mergeCell ref="B15:B16"/>
    <mergeCell ref="C15:C16"/>
    <mergeCell ref="D15:D16"/>
    <mergeCell ref="E15:E16"/>
    <mergeCell ref="F15:J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N40"/>
  <sheetViews>
    <sheetView topLeftCell="A8" zoomScaleNormal="100" workbookViewId="0">
      <selection activeCell="K11" sqref="K11"/>
    </sheetView>
  </sheetViews>
  <sheetFormatPr defaultRowHeight="14.5" x14ac:dyDescent="0.35"/>
  <cols>
    <col min="1" max="1" width="6.54296875" customWidth="1"/>
    <col min="2" max="2" width="42" customWidth="1"/>
    <col min="3" max="4" width="12.54296875" customWidth="1"/>
    <col min="5" max="6" width="16.453125" bestFit="1" customWidth="1"/>
    <col min="7" max="10" width="15.453125" bestFit="1" customWidth="1"/>
    <col min="11" max="14" width="12.54296875" customWidth="1"/>
  </cols>
  <sheetData>
    <row r="2" spans="1:14" x14ac:dyDescent="0.35">
      <c r="C2" s="97" t="s">
        <v>145</v>
      </c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</row>
    <row r="3" spans="1:14" ht="14.25" customHeight="1" x14ac:dyDescent="0.35">
      <c r="B3" s="94" t="s">
        <v>109</v>
      </c>
      <c r="C3" s="93" t="s">
        <v>93</v>
      </c>
      <c r="D3" s="93" t="s">
        <v>0</v>
      </c>
      <c r="E3" s="93" t="s">
        <v>113</v>
      </c>
      <c r="F3" s="93" t="s">
        <v>114</v>
      </c>
      <c r="G3" s="93"/>
      <c r="H3" s="93"/>
      <c r="I3" s="93"/>
      <c r="J3" s="93"/>
      <c r="K3" s="96" t="s">
        <v>33</v>
      </c>
      <c r="L3" s="96"/>
      <c r="M3" s="96"/>
      <c r="N3" s="96"/>
    </row>
    <row r="4" spans="1:14" ht="43.5" x14ac:dyDescent="0.35">
      <c r="B4" s="95"/>
      <c r="C4" s="94"/>
      <c r="D4" s="94"/>
      <c r="E4" s="94"/>
      <c r="F4" s="13" t="s">
        <v>38</v>
      </c>
      <c r="G4" s="13" t="s">
        <v>39</v>
      </c>
      <c r="H4" s="13" t="s">
        <v>37</v>
      </c>
      <c r="I4" s="13" t="s">
        <v>40</v>
      </c>
      <c r="J4" s="13" t="s">
        <v>100</v>
      </c>
      <c r="K4" s="2" t="s">
        <v>2</v>
      </c>
      <c r="L4" s="2" t="s">
        <v>1</v>
      </c>
      <c r="M4" s="2" t="s">
        <v>99</v>
      </c>
      <c r="N4" s="15" t="s">
        <v>42</v>
      </c>
    </row>
    <row r="5" spans="1:14" x14ac:dyDescent="0.35">
      <c r="A5" s="5" t="s">
        <v>4</v>
      </c>
      <c r="B5" s="3" t="s">
        <v>14</v>
      </c>
      <c r="C5" s="45">
        <v>948</v>
      </c>
      <c r="D5" s="45">
        <v>10616.23</v>
      </c>
      <c r="E5" s="52">
        <f>SUM(F5:J5)</f>
        <v>97637710.319999993</v>
      </c>
      <c r="F5" s="52">
        <v>42275626.509999998</v>
      </c>
      <c r="G5" s="52">
        <v>18438843.649999999</v>
      </c>
      <c r="H5" s="52">
        <v>18752563.030000001</v>
      </c>
      <c r="I5" s="52">
        <v>15537584.359999999</v>
      </c>
      <c r="J5" s="52">
        <v>2633092.77</v>
      </c>
      <c r="K5" s="45">
        <v>82154</v>
      </c>
      <c r="L5" s="45">
        <v>2097</v>
      </c>
      <c r="M5" s="45">
        <v>20963</v>
      </c>
      <c r="N5" s="46">
        <v>47985</v>
      </c>
    </row>
    <row r="6" spans="1:14" x14ac:dyDescent="0.35">
      <c r="A6" s="5" t="s">
        <v>5</v>
      </c>
      <c r="B6" s="4" t="s">
        <v>182</v>
      </c>
      <c r="C6" s="45">
        <v>640</v>
      </c>
      <c r="D6" s="45">
        <v>7208.64</v>
      </c>
      <c r="E6" s="52">
        <f t="shared" ref="E6:E10" si="0">SUM(F6:J6)</f>
        <v>65785766.010000005</v>
      </c>
      <c r="F6" s="52">
        <v>25829436.850000001</v>
      </c>
      <c r="G6" s="52">
        <v>13086587.99</v>
      </c>
      <c r="H6" s="52">
        <v>13873880.09</v>
      </c>
      <c r="I6" s="52">
        <v>10983242.210000001</v>
      </c>
      <c r="J6" s="52">
        <v>2012618.87</v>
      </c>
      <c r="K6" s="45">
        <v>56450</v>
      </c>
      <c r="L6" s="45">
        <v>1302</v>
      </c>
      <c r="M6" s="45">
        <v>14159</v>
      </c>
      <c r="N6" s="46">
        <v>33737</v>
      </c>
    </row>
    <row r="7" spans="1:14" x14ac:dyDescent="0.35">
      <c r="A7" s="5" t="s">
        <v>6</v>
      </c>
      <c r="B7" s="4" t="s">
        <v>183</v>
      </c>
      <c r="C7" s="45">
        <v>249</v>
      </c>
      <c r="D7" s="45">
        <v>2703.65</v>
      </c>
      <c r="E7" s="52">
        <f t="shared" si="0"/>
        <v>28896424.539999999</v>
      </c>
      <c r="F7" s="52">
        <v>16049201.93</v>
      </c>
      <c r="G7" s="52">
        <v>4778409.58</v>
      </c>
      <c r="H7" s="52">
        <v>4286667.3499999996</v>
      </c>
      <c r="I7" s="52">
        <v>3209955.03</v>
      </c>
      <c r="J7" s="52">
        <v>572190.65</v>
      </c>
      <c r="K7" s="45">
        <v>22240</v>
      </c>
      <c r="L7" s="45">
        <v>770</v>
      </c>
      <c r="M7" s="45">
        <v>6453</v>
      </c>
      <c r="N7" s="46">
        <v>10284</v>
      </c>
    </row>
    <row r="8" spans="1:14" x14ac:dyDescent="0.35">
      <c r="A8" s="5" t="s">
        <v>7</v>
      </c>
      <c r="B8" s="4" t="s">
        <v>184</v>
      </c>
      <c r="C8" s="45">
        <v>91</v>
      </c>
      <c r="D8" s="45">
        <v>1066.1099999999999</v>
      </c>
      <c r="E8" s="52">
        <f t="shared" si="0"/>
        <v>4751817.57</v>
      </c>
      <c r="F8" s="52">
        <v>1045951.08</v>
      </c>
      <c r="G8" s="52">
        <v>805933.73</v>
      </c>
      <c r="H8" s="52">
        <v>994392.78</v>
      </c>
      <c r="I8" s="52">
        <v>1702867.16</v>
      </c>
      <c r="J8" s="52">
        <v>202672.82</v>
      </c>
      <c r="K8" s="45">
        <v>5635</v>
      </c>
      <c r="L8" s="45">
        <v>65</v>
      </c>
      <c r="M8" s="45">
        <v>983</v>
      </c>
      <c r="N8" s="46">
        <v>5727</v>
      </c>
    </row>
    <row r="9" spans="1:14" x14ac:dyDescent="0.35">
      <c r="A9" s="5" t="s">
        <v>8</v>
      </c>
      <c r="B9" s="4" t="s">
        <v>15</v>
      </c>
      <c r="C9" s="23"/>
      <c r="D9" s="21"/>
      <c r="E9" s="52">
        <f t="shared" si="0"/>
        <v>0</v>
      </c>
      <c r="F9" s="22"/>
      <c r="G9" s="22"/>
      <c r="H9" s="22"/>
      <c r="I9" s="22"/>
      <c r="J9" s="22"/>
      <c r="K9" s="21"/>
      <c r="L9" s="21"/>
      <c r="M9" s="21"/>
      <c r="N9" s="21"/>
    </row>
    <row r="10" spans="1:14" x14ac:dyDescent="0.35">
      <c r="A10" s="5" t="s">
        <v>9</v>
      </c>
      <c r="B10" s="1" t="s">
        <v>12</v>
      </c>
      <c r="C10" s="47">
        <v>4015</v>
      </c>
      <c r="D10" s="47">
        <v>45352.61</v>
      </c>
      <c r="E10" s="52">
        <f t="shared" si="0"/>
        <v>252305705.75999999</v>
      </c>
      <c r="F10" s="55">
        <v>61260032.049999997</v>
      </c>
      <c r="G10" s="55">
        <v>53041154.770000003</v>
      </c>
      <c r="H10" s="55">
        <v>48551345.689999998</v>
      </c>
      <c r="I10" s="55">
        <v>80697537.25</v>
      </c>
      <c r="J10" s="55">
        <v>8755636</v>
      </c>
      <c r="K10" s="47">
        <v>236412</v>
      </c>
      <c r="L10" s="47">
        <v>5796</v>
      </c>
      <c r="M10" s="47">
        <v>39396</v>
      </c>
      <c r="N10" s="48">
        <v>163109</v>
      </c>
    </row>
    <row r="11" spans="1:14" x14ac:dyDescent="0.35">
      <c r="A11" s="6" t="s">
        <v>10</v>
      </c>
      <c r="B11" s="9" t="s">
        <v>103</v>
      </c>
      <c r="C11" s="24">
        <f>SUM(C5,C10)</f>
        <v>4963</v>
      </c>
      <c r="D11" s="24">
        <f t="shared" ref="D11:N11" si="1">SUM(D5,D10)</f>
        <v>55968.84</v>
      </c>
      <c r="E11" s="56">
        <f t="shared" si="1"/>
        <v>349943416.07999998</v>
      </c>
      <c r="F11" s="56">
        <f t="shared" si="1"/>
        <v>103535658.56</v>
      </c>
      <c r="G11" s="56">
        <f t="shared" si="1"/>
        <v>71479998.420000002</v>
      </c>
      <c r="H11" s="56">
        <f t="shared" si="1"/>
        <v>67303908.719999999</v>
      </c>
      <c r="I11" s="56">
        <f t="shared" si="1"/>
        <v>96235121.609999999</v>
      </c>
      <c r="J11" s="56">
        <f t="shared" si="1"/>
        <v>11388728.77</v>
      </c>
      <c r="K11" s="24">
        <f t="shared" si="1"/>
        <v>318566</v>
      </c>
      <c r="L11" s="24">
        <f t="shared" si="1"/>
        <v>7893</v>
      </c>
      <c r="M11" s="24">
        <f t="shared" si="1"/>
        <v>60359</v>
      </c>
      <c r="N11" s="24">
        <f t="shared" si="1"/>
        <v>211094</v>
      </c>
    </row>
    <row r="12" spans="1:14" x14ac:dyDescent="0.35">
      <c r="A12" s="7"/>
    </row>
    <row r="13" spans="1:14" x14ac:dyDescent="0.35">
      <c r="A13" s="7"/>
    </row>
    <row r="14" spans="1:14" x14ac:dyDescent="0.35">
      <c r="C14" s="97" t="s">
        <v>146</v>
      </c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</row>
    <row r="15" spans="1:14" ht="14.25" customHeight="1" x14ac:dyDescent="0.35">
      <c r="B15" s="94" t="s">
        <v>109</v>
      </c>
      <c r="C15" s="93" t="s">
        <v>93</v>
      </c>
      <c r="D15" s="93" t="s">
        <v>0</v>
      </c>
      <c r="E15" s="93" t="s">
        <v>113</v>
      </c>
      <c r="F15" s="93" t="s">
        <v>114</v>
      </c>
      <c r="G15" s="93"/>
      <c r="H15" s="93"/>
      <c r="I15" s="93"/>
      <c r="J15" s="93"/>
      <c r="K15" s="96" t="s">
        <v>33</v>
      </c>
      <c r="L15" s="96"/>
      <c r="M15" s="96"/>
      <c r="N15" s="96"/>
    </row>
    <row r="16" spans="1:14" ht="43.5" x14ac:dyDescent="0.35">
      <c r="B16" s="95"/>
      <c r="C16" s="94"/>
      <c r="D16" s="94"/>
      <c r="E16" s="94"/>
      <c r="F16" s="13" t="s">
        <v>38</v>
      </c>
      <c r="G16" s="13" t="s">
        <v>39</v>
      </c>
      <c r="H16" s="13" t="s">
        <v>37</v>
      </c>
      <c r="I16" s="13" t="s">
        <v>40</v>
      </c>
      <c r="J16" s="13" t="s">
        <v>100</v>
      </c>
      <c r="K16" s="2" t="s">
        <v>2</v>
      </c>
      <c r="L16" s="2" t="s">
        <v>1</v>
      </c>
      <c r="M16" s="2" t="s">
        <v>99</v>
      </c>
      <c r="N16" s="15" t="s">
        <v>42</v>
      </c>
    </row>
    <row r="17" spans="1:14" x14ac:dyDescent="0.35">
      <c r="A17" s="5" t="s">
        <v>4</v>
      </c>
      <c r="B17" s="3" t="s">
        <v>14</v>
      </c>
      <c r="C17" s="45">
        <v>727</v>
      </c>
      <c r="D17" s="45">
        <v>7837.33</v>
      </c>
      <c r="E17" s="52">
        <f>SUM(F17:J17)</f>
        <v>5658352.0499999998</v>
      </c>
      <c r="F17" s="52">
        <v>710143.29</v>
      </c>
      <c r="G17" s="52">
        <v>784279.27</v>
      </c>
      <c r="H17" s="52">
        <v>2381587.6800000002</v>
      </c>
      <c r="I17" s="52">
        <v>1605644.63</v>
      </c>
      <c r="J17" s="52">
        <v>176697.18</v>
      </c>
      <c r="K17" s="45">
        <v>23913</v>
      </c>
      <c r="L17" s="45">
        <v>141</v>
      </c>
      <c r="M17" s="45">
        <v>1054</v>
      </c>
      <c r="N17" s="46">
        <v>23486</v>
      </c>
    </row>
    <row r="18" spans="1:14" x14ac:dyDescent="0.35">
      <c r="A18" s="5" t="s">
        <v>5</v>
      </c>
      <c r="B18" s="4" t="s">
        <v>182</v>
      </c>
      <c r="C18" s="45">
        <v>440</v>
      </c>
      <c r="D18" s="45">
        <v>4696.68</v>
      </c>
      <c r="E18" s="52">
        <f t="shared" ref="E18:E22" si="2">SUM(F18:J18)</f>
        <v>3696174.78</v>
      </c>
      <c r="F18" s="52">
        <v>316688.06</v>
      </c>
      <c r="G18" s="52">
        <v>566901.91</v>
      </c>
      <c r="H18" s="52">
        <v>1623520.54</v>
      </c>
      <c r="I18" s="52">
        <v>1100163.44</v>
      </c>
      <c r="J18" s="52">
        <v>88900.83</v>
      </c>
      <c r="K18" s="45">
        <v>15798</v>
      </c>
      <c r="L18" s="45">
        <v>67</v>
      </c>
      <c r="M18" s="45">
        <v>776</v>
      </c>
      <c r="N18" s="46">
        <v>14805</v>
      </c>
    </row>
    <row r="19" spans="1:14" x14ac:dyDescent="0.35">
      <c r="A19" s="5" t="s">
        <v>6</v>
      </c>
      <c r="B19" s="4" t="s">
        <v>183</v>
      </c>
      <c r="C19" s="45">
        <v>67</v>
      </c>
      <c r="D19" s="45">
        <v>640.25</v>
      </c>
      <c r="E19" s="52">
        <f t="shared" si="2"/>
        <v>684978.4</v>
      </c>
      <c r="F19" s="52">
        <v>347289.03</v>
      </c>
      <c r="G19" s="52">
        <v>66535.149999999994</v>
      </c>
      <c r="H19" s="52">
        <v>195755.58</v>
      </c>
      <c r="I19" s="52">
        <v>60033.81</v>
      </c>
      <c r="J19" s="52">
        <v>15364.83</v>
      </c>
      <c r="K19" s="45">
        <v>1889</v>
      </c>
      <c r="L19" s="45">
        <v>67</v>
      </c>
      <c r="M19" s="45">
        <v>258</v>
      </c>
      <c r="N19" s="46">
        <v>1560</v>
      </c>
    </row>
    <row r="20" spans="1:14" x14ac:dyDescent="0.35">
      <c r="A20" s="5" t="s">
        <v>7</v>
      </c>
      <c r="B20" s="4" t="s">
        <v>184</v>
      </c>
      <c r="C20" s="45">
        <v>243</v>
      </c>
      <c r="D20" s="45">
        <v>2779.27</v>
      </c>
      <c r="E20" s="52">
        <f t="shared" si="2"/>
        <v>1503782.28</v>
      </c>
      <c r="F20" s="52">
        <v>66376.600000000006</v>
      </c>
      <c r="G20" s="52">
        <v>178623.3</v>
      </c>
      <c r="H20" s="52">
        <v>649631.54</v>
      </c>
      <c r="I20" s="52">
        <v>528091.56000000006</v>
      </c>
      <c r="J20" s="52">
        <v>81059.28</v>
      </c>
      <c r="K20" s="45">
        <v>7160</v>
      </c>
      <c r="L20" s="45">
        <v>12</v>
      </c>
      <c r="M20" s="45">
        <v>31</v>
      </c>
      <c r="N20" s="46">
        <v>8087</v>
      </c>
    </row>
    <row r="21" spans="1:14" x14ac:dyDescent="0.35">
      <c r="A21" s="5" t="s">
        <v>8</v>
      </c>
      <c r="B21" s="4" t="s">
        <v>15</v>
      </c>
      <c r="C21" s="23"/>
      <c r="D21" s="21"/>
      <c r="E21" s="52">
        <f t="shared" si="2"/>
        <v>0</v>
      </c>
      <c r="F21" s="22"/>
      <c r="G21" s="22"/>
      <c r="H21" s="22"/>
      <c r="I21" s="22"/>
      <c r="J21" s="22"/>
      <c r="K21" s="21"/>
      <c r="L21" s="21"/>
      <c r="M21" s="21"/>
      <c r="N21" s="21"/>
    </row>
    <row r="22" spans="1:14" x14ac:dyDescent="0.35">
      <c r="A22" s="5" t="s">
        <v>9</v>
      </c>
      <c r="B22" s="1" t="s">
        <v>12</v>
      </c>
      <c r="C22" s="47">
        <v>36086</v>
      </c>
      <c r="D22" s="47">
        <v>372157.5</v>
      </c>
      <c r="E22" s="52">
        <f t="shared" si="2"/>
        <v>127567844.89999999</v>
      </c>
      <c r="F22" s="55">
        <v>5087843.6100000003</v>
      </c>
      <c r="G22" s="55">
        <v>16626513.609999999</v>
      </c>
      <c r="H22" s="55">
        <v>70064303.560000002</v>
      </c>
      <c r="I22" s="55">
        <v>34154366.100000001</v>
      </c>
      <c r="J22" s="55">
        <v>1634818.02</v>
      </c>
      <c r="K22" s="47">
        <v>675492</v>
      </c>
      <c r="L22" s="47">
        <v>1020</v>
      </c>
      <c r="M22" s="47">
        <v>6081</v>
      </c>
      <c r="N22" s="48">
        <v>628681</v>
      </c>
    </row>
    <row r="23" spans="1:14" x14ac:dyDescent="0.35">
      <c r="A23" s="6" t="s">
        <v>10</v>
      </c>
      <c r="B23" s="9" t="s">
        <v>103</v>
      </c>
      <c r="C23" s="24">
        <f>SUM(C17,C22)</f>
        <v>36813</v>
      </c>
      <c r="D23" s="24">
        <f t="shared" ref="D23:N23" si="3">SUM(D17,D22)</f>
        <v>379994.83</v>
      </c>
      <c r="E23" s="56">
        <f t="shared" si="3"/>
        <v>133226196.94999999</v>
      </c>
      <c r="F23" s="56">
        <f t="shared" si="3"/>
        <v>5797986.9000000004</v>
      </c>
      <c r="G23" s="56">
        <f t="shared" si="3"/>
        <v>17410792.879999999</v>
      </c>
      <c r="H23" s="56">
        <f t="shared" si="3"/>
        <v>72445891.24000001</v>
      </c>
      <c r="I23" s="56">
        <f t="shared" si="3"/>
        <v>35760010.730000004</v>
      </c>
      <c r="J23" s="56">
        <f t="shared" si="3"/>
        <v>1811515.2</v>
      </c>
      <c r="K23" s="24">
        <f t="shared" si="3"/>
        <v>699405</v>
      </c>
      <c r="L23" s="24">
        <f t="shared" si="3"/>
        <v>1161</v>
      </c>
      <c r="M23" s="24">
        <f t="shared" si="3"/>
        <v>7135</v>
      </c>
      <c r="N23" s="24">
        <f t="shared" si="3"/>
        <v>652167</v>
      </c>
    </row>
    <row r="26" spans="1:14" x14ac:dyDescent="0.35">
      <c r="A26" t="s">
        <v>11</v>
      </c>
    </row>
    <row r="27" spans="1:14" x14ac:dyDescent="0.35">
      <c r="A27" t="s">
        <v>36</v>
      </c>
    </row>
    <row r="29" spans="1:14" x14ac:dyDescent="0.35">
      <c r="A29" s="8" t="s">
        <v>13</v>
      </c>
    </row>
    <row r="30" spans="1:14" x14ac:dyDescent="0.35">
      <c r="A30" s="8"/>
    </row>
    <row r="31" spans="1:14" x14ac:dyDescent="0.35">
      <c r="A31" s="8" t="s">
        <v>77</v>
      </c>
    </row>
    <row r="32" spans="1:14" x14ac:dyDescent="0.35">
      <c r="A32" t="s">
        <v>80</v>
      </c>
    </row>
    <row r="34" spans="1:1" x14ac:dyDescent="0.35">
      <c r="A34" t="s">
        <v>141</v>
      </c>
    </row>
    <row r="35" spans="1:1" x14ac:dyDescent="0.35">
      <c r="A35" t="s">
        <v>41</v>
      </c>
    </row>
    <row r="36" spans="1:1" x14ac:dyDescent="0.35">
      <c r="A36" s="14" t="s">
        <v>142</v>
      </c>
    </row>
    <row r="38" spans="1:1" x14ac:dyDescent="0.35">
      <c r="A38" s="19" t="s">
        <v>95</v>
      </c>
    </row>
    <row r="40" spans="1:1" x14ac:dyDescent="0.35">
      <c r="A40" s="19"/>
    </row>
  </sheetData>
  <mergeCells count="14">
    <mergeCell ref="C2:N2"/>
    <mergeCell ref="K15:N15"/>
    <mergeCell ref="C14:N14"/>
    <mergeCell ref="B3:B4"/>
    <mergeCell ref="C3:C4"/>
    <mergeCell ref="D3:D4"/>
    <mergeCell ref="E3:E4"/>
    <mergeCell ref="F3:J3"/>
    <mergeCell ref="K3:N3"/>
    <mergeCell ref="B15:B16"/>
    <mergeCell ref="C15:C16"/>
    <mergeCell ref="D15:D16"/>
    <mergeCell ref="E15:E16"/>
    <mergeCell ref="F15:J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N40"/>
  <sheetViews>
    <sheetView topLeftCell="A5" zoomScale="90" zoomScaleNormal="90" workbookViewId="0">
      <selection activeCell="D24" sqref="D24"/>
    </sheetView>
  </sheetViews>
  <sheetFormatPr defaultRowHeight="14.5" x14ac:dyDescent="0.35"/>
  <cols>
    <col min="1" max="1" width="6.54296875" customWidth="1"/>
    <col min="2" max="2" width="42" customWidth="1"/>
    <col min="3" max="4" width="12.54296875" customWidth="1"/>
    <col min="5" max="6" width="14.81640625" bestFit="1" customWidth="1"/>
    <col min="7" max="10" width="13.54296875" customWidth="1"/>
    <col min="11" max="14" width="12.54296875" customWidth="1"/>
  </cols>
  <sheetData>
    <row r="2" spans="1:14" x14ac:dyDescent="0.35">
      <c r="C2" s="97" t="s">
        <v>147</v>
      </c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</row>
    <row r="3" spans="1:14" ht="14.25" customHeight="1" x14ac:dyDescent="0.35">
      <c r="B3" s="94" t="s">
        <v>110</v>
      </c>
      <c r="C3" s="93" t="s">
        <v>93</v>
      </c>
      <c r="D3" s="93" t="s">
        <v>0</v>
      </c>
      <c r="E3" s="93" t="s">
        <v>113</v>
      </c>
      <c r="F3" s="93" t="s">
        <v>114</v>
      </c>
      <c r="G3" s="93"/>
      <c r="H3" s="93"/>
      <c r="I3" s="93"/>
      <c r="J3" s="93"/>
      <c r="K3" s="96" t="s">
        <v>33</v>
      </c>
      <c r="L3" s="96"/>
      <c r="M3" s="96"/>
      <c r="N3" s="96"/>
    </row>
    <row r="4" spans="1:14" ht="43.5" x14ac:dyDescent="0.35">
      <c r="B4" s="95"/>
      <c r="C4" s="94"/>
      <c r="D4" s="94"/>
      <c r="E4" s="94"/>
      <c r="F4" s="13" t="s">
        <v>38</v>
      </c>
      <c r="G4" s="13" t="s">
        <v>39</v>
      </c>
      <c r="H4" s="13" t="s">
        <v>37</v>
      </c>
      <c r="I4" s="13" t="s">
        <v>40</v>
      </c>
      <c r="J4" s="13" t="s">
        <v>100</v>
      </c>
      <c r="K4" s="2" t="s">
        <v>2</v>
      </c>
      <c r="L4" s="2" t="s">
        <v>1</v>
      </c>
      <c r="M4" s="2" t="s">
        <v>99</v>
      </c>
      <c r="N4" s="15" t="s">
        <v>42</v>
      </c>
    </row>
    <row r="5" spans="1:14" x14ac:dyDescent="0.35">
      <c r="A5" s="5" t="s">
        <v>4</v>
      </c>
      <c r="B5" s="3" t="s">
        <v>14</v>
      </c>
      <c r="C5" s="45">
        <v>51</v>
      </c>
      <c r="D5" s="45">
        <v>555.63</v>
      </c>
      <c r="E5" s="52">
        <v>4869575.8899999997</v>
      </c>
      <c r="F5" s="52">
        <v>2902501.05</v>
      </c>
      <c r="G5" s="52">
        <v>499971.03</v>
      </c>
      <c r="H5" s="52">
        <v>996532.54</v>
      </c>
      <c r="I5" s="52">
        <v>300756.31</v>
      </c>
      <c r="J5" s="52">
        <v>169814.96</v>
      </c>
      <c r="K5" s="45">
        <v>4540</v>
      </c>
      <c r="L5" s="45">
        <v>151</v>
      </c>
      <c r="M5" s="45">
        <v>1320</v>
      </c>
      <c r="N5" s="46">
        <v>2357</v>
      </c>
    </row>
    <row r="6" spans="1:14" x14ac:dyDescent="0.35">
      <c r="A6" s="5" t="s">
        <v>5</v>
      </c>
      <c r="B6" s="4" t="s">
        <v>182</v>
      </c>
      <c r="C6" s="45">
        <v>32</v>
      </c>
      <c r="D6" s="45">
        <v>366.06</v>
      </c>
      <c r="E6" s="52">
        <v>3139817.0700000003</v>
      </c>
      <c r="F6" s="52">
        <v>1882523.33</v>
      </c>
      <c r="G6" s="52">
        <v>318706.87</v>
      </c>
      <c r="H6" s="52">
        <v>571950.19999999995</v>
      </c>
      <c r="I6" s="52">
        <v>252376.76</v>
      </c>
      <c r="J6" s="52">
        <v>114259.91</v>
      </c>
      <c r="K6" s="45">
        <v>3242</v>
      </c>
      <c r="L6" s="45">
        <v>81</v>
      </c>
      <c r="M6" s="45">
        <v>822</v>
      </c>
      <c r="N6" s="46">
        <v>1841</v>
      </c>
    </row>
    <row r="7" spans="1:14" x14ac:dyDescent="0.35">
      <c r="A7" s="5" t="s">
        <v>6</v>
      </c>
      <c r="B7" s="4" t="s">
        <v>183</v>
      </c>
      <c r="C7" s="79" t="s">
        <v>185</v>
      </c>
      <c r="D7" s="45">
        <v>189.57</v>
      </c>
      <c r="E7" s="52">
        <v>1729758.82</v>
      </c>
      <c r="F7" s="52">
        <v>1019977.72</v>
      </c>
      <c r="G7" s="52">
        <v>181264.16</v>
      </c>
      <c r="H7" s="52">
        <v>424582.34</v>
      </c>
      <c r="I7" s="52">
        <v>48379.55</v>
      </c>
      <c r="J7" s="52">
        <v>55555.05</v>
      </c>
      <c r="K7" s="45">
        <v>1298</v>
      </c>
      <c r="L7" s="45" t="s">
        <v>185</v>
      </c>
      <c r="M7" s="45">
        <v>498</v>
      </c>
      <c r="N7" s="46">
        <v>516</v>
      </c>
    </row>
    <row r="8" spans="1:14" x14ac:dyDescent="0.35">
      <c r="A8" s="5" t="s">
        <v>7</v>
      </c>
      <c r="B8" s="4" t="s">
        <v>184</v>
      </c>
      <c r="C8" s="79" t="s">
        <v>185</v>
      </c>
      <c r="D8" s="45">
        <v>6.13</v>
      </c>
      <c r="E8" s="52">
        <v>51581.829999999994</v>
      </c>
      <c r="F8" s="52">
        <v>30511.79</v>
      </c>
      <c r="G8" s="52">
        <v>11935.85</v>
      </c>
      <c r="H8" s="52">
        <v>5567.13</v>
      </c>
      <c r="I8" s="52">
        <v>199.82</v>
      </c>
      <c r="J8" s="52">
        <v>3367.24</v>
      </c>
      <c r="K8" s="45">
        <v>66</v>
      </c>
      <c r="L8" s="45" t="s">
        <v>185</v>
      </c>
      <c r="M8" s="45">
        <v>32</v>
      </c>
      <c r="N8" s="46">
        <v>10</v>
      </c>
    </row>
    <row r="9" spans="1:14" x14ac:dyDescent="0.35">
      <c r="A9" s="5" t="s">
        <v>8</v>
      </c>
      <c r="B9" s="4" t="s">
        <v>15</v>
      </c>
      <c r="C9" s="23"/>
      <c r="D9" s="21"/>
      <c r="E9" s="52">
        <v>0</v>
      </c>
      <c r="F9" s="22"/>
      <c r="G9" s="22"/>
      <c r="H9" s="22"/>
      <c r="I9" s="22"/>
      <c r="J9" s="22"/>
      <c r="K9" s="21"/>
      <c r="L9" s="21"/>
      <c r="M9" s="21"/>
      <c r="N9" s="21"/>
    </row>
    <row r="10" spans="1:14" x14ac:dyDescent="0.35">
      <c r="A10" s="5" t="s">
        <v>9</v>
      </c>
      <c r="B10" s="1" t="s">
        <v>12</v>
      </c>
      <c r="C10" s="47">
        <v>442</v>
      </c>
      <c r="D10" s="47">
        <v>4811.1899999999996</v>
      </c>
      <c r="E10" s="52">
        <v>32109687.739999998</v>
      </c>
      <c r="F10" s="55">
        <v>15473241.93</v>
      </c>
      <c r="G10" s="55">
        <v>7319904.2599999998</v>
      </c>
      <c r="H10" s="55">
        <v>4602594.1500000004</v>
      </c>
      <c r="I10" s="55">
        <v>4385638.1399999997</v>
      </c>
      <c r="J10" s="55">
        <v>328309.26</v>
      </c>
      <c r="K10" s="47">
        <v>32168</v>
      </c>
      <c r="L10" s="47">
        <v>1924</v>
      </c>
      <c r="M10" s="47">
        <v>11528</v>
      </c>
      <c r="N10" s="48">
        <v>17664</v>
      </c>
    </row>
    <row r="11" spans="1:14" x14ac:dyDescent="0.35">
      <c r="A11" s="6" t="s">
        <v>10</v>
      </c>
      <c r="B11" s="9" t="s">
        <v>104</v>
      </c>
      <c r="C11" s="24">
        <v>493</v>
      </c>
      <c r="D11" s="24">
        <v>5366.82</v>
      </c>
      <c r="E11" s="56">
        <v>36979263.629999995</v>
      </c>
      <c r="F11" s="56">
        <v>18375742.98</v>
      </c>
      <c r="G11" s="56">
        <v>7819875.29</v>
      </c>
      <c r="H11" s="56">
        <v>5599126.6900000004</v>
      </c>
      <c r="I11" s="56">
        <v>4686394.4499999993</v>
      </c>
      <c r="J11" s="56">
        <v>498124.22</v>
      </c>
      <c r="K11" s="24">
        <v>36708</v>
      </c>
      <c r="L11" s="24">
        <v>2075</v>
      </c>
      <c r="M11" s="24">
        <v>12848</v>
      </c>
      <c r="N11" s="24">
        <v>20021</v>
      </c>
    </row>
    <row r="12" spans="1:14" x14ac:dyDescent="0.35">
      <c r="A12" s="7"/>
    </row>
    <row r="13" spans="1:14" x14ac:dyDescent="0.35">
      <c r="A13" s="7"/>
    </row>
    <row r="14" spans="1:14" x14ac:dyDescent="0.35">
      <c r="C14" s="97" t="s">
        <v>148</v>
      </c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</row>
    <row r="15" spans="1:14" ht="14.25" customHeight="1" x14ac:dyDescent="0.35">
      <c r="B15" s="94" t="s">
        <v>110</v>
      </c>
      <c r="C15" s="93" t="s">
        <v>93</v>
      </c>
      <c r="D15" s="93" t="s">
        <v>0</v>
      </c>
      <c r="E15" s="93" t="s">
        <v>113</v>
      </c>
      <c r="F15" s="93" t="s">
        <v>114</v>
      </c>
      <c r="G15" s="93"/>
      <c r="H15" s="93"/>
      <c r="I15" s="93"/>
      <c r="J15" s="93"/>
      <c r="K15" s="96" t="s">
        <v>33</v>
      </c>
      <c r="L15" s="96"/>
      <c r="M15" s="96"/>
      <c r="N15" s="96"/>
    </row>
    <row r="16" spans="1:14" ht="43.5" x14ac:dyDescent="0.35">
      <c r="B16" s="95"/>
      <c r="C16" s="94"/>
      <c r="D16" s="94"/>
      <c r="E16" s="94"/>
      <c r="F16" s="13" t="s">
        <v>38</v>
      </c>
      <c r="G16" s="13" t="s">
        <v>39</v>
      </c>
      <c r="H16" s="13" t="s">
        <v>37</v>
      </c>
      <c r="I16" s="13" t="s">
        <v>40</v>
      </c>
      <c r="J16" s="13" t="s">
        <v>100</v>
      </c>
      <c r="K16" s="2" t="s">
        <v>2</v>
      </c>
      <c r="L16" s="2" t="s">
        <v>1</v>
      </c>
      <c r="M16" s="2" t="s">
        <v>99</v>
      </c>
      <c r="N16" s="15" t="s">
        <v>42</v>
      </c>
    </row>
    <row r="17" spans="1:14" x14ac:dyDescent="0.35">
      <c r="A17" s="5" t="s">
        <v>4</v>
      </c>
      <c r="B17" s="3" t="s">
        <v>14</v>
      </c>
      <c r="C17" s="45">
        <v>25</v>
      </c>
      <c r="D17" s="45">
        <v>240.38</v>
      </c>
      <c r="E17" s="52">
        <v>228892.58</v>
      </c>
      <c r="F17" s="52">
        <v>58016.61</v>
      </c>
      <c r="G17" s="52">
        <v>48563.94</v>
      </c>
      <c r="H17" s="52">
        <v>78405.06</v>
      </c>
      <c r="I17" s="52">
        <v>36984.160000000003</v>
      </c>
      <c r="J17" s="52">
        <v>6922.81</v>
      </c>
      <c r="K17" s="45">
        <v>898</v>
      </c>
      <c r="L17" s="45">
        <v>11</v>
      </c>
      <c r="M17" s="45">
        <v>54</v>
      </c>
      <c r="N17" s="46">
        <v>642</v>
      </c>
    </row>
    <row r="18" spans="1:14" x14ac:dyDescent="0.35">
      <c r="A18" s="5" t="s">
        <v>5</v>
      </c>
      <c r="B18" s="4" t="s">
        <v>182</v>
      </c>
      <c r="C18" s="45">
        <v>16</v>
      </c>
      <c r="D18" s="45">
        <v>158.12</v>
      </c>
      <c r="E18" s="52">
        <v>154128.42000000001</v>
      </c>
      <c r="F18" s="52">
        <v>25595.34</v>
      </c>
      <c r="G18" s="52">
        <v>34343.050000000003</v>
      </c>
      <c r="H18" s="52">
        <v>61981.62</v>
      </c>
      <c r="I18" s="52">
        <v>27738.19</v>
      </c>
      <c r="J18" s="52">
        <v>4470.22</v>
      </c>
      <c r="K18" s="45">
        <v>622</v>
      </c>
      <c r="L18" s="80" t="s">
        <v>185</v>
      </c>
      <c r="M18" s="80" t="s">
        <v>185</v>
      </c>
      <c r="N18" s="46">
        <v>355</v>
      </c>
    </row>
    <row r="19" spans="1:14" x14ac:dyDescent="0.35">
      <c r="A19" s="5" t="s">
        <v>6</v>
      </c>
      <c r="B19" s="4" t="s">
        <v>183</v>
      </c>
      <c r="C19" s="79" t="s">
        <v>185</v>
      </c>
      <c r="D19" s="45">
        <v>22.41</v>
      </c>
      <c r="E19" s="52">
        <v>45394.37999999999</v>
      </c>
      <c r="F19" s="52">
        <v>32421.27</v>
      </c>
      <c r="G19" s="52">
        <v>2920.01</v>
      </c>
      <c r="H19" s="52">
        <v>5635.38</v>
      </c>
      <c r="I19" s="52">
        <v>3115.13</v>
      </c>
      <c r="J19" s="52">
        <v>1302.5899999999999</v>
      </c>
      <c r="K19" s="45">
        <v>74</v>
      </c>
      <c r="L19" s="80" t="s">
        <v>185</v>
      </c>
      <c r="M19" s="80">
        <v>41</v>
      </c>
      <c r="N19" s="46">
        <v>55</v>
      </c>
    </row>
    <row r="20" spans="1:14" x14ac:dyDescent="0.35">
      <c r="A20" s="5" t="s">
        <v>7</v>
      </c>
      <c r="B20" s="4" t="s">
        <v>184</v>
      </c>
      <c r="C20" s="79" t="s">
        <v>185</v>
      </c>
      <c r="D20" s="45">
        <v>59.85</v>
      </c>
      <c r="E20" s="52">
        <v>29369.78</v>
      </c>
      <c r="F20" s="52">
        <v>0</v>
      </c>
      <c r="G20" s="52">
        <v>11300.88</v>
      </c>
      <c r="H20" s="52">
        <v>10788.06</v>
      </c>
      <c r="I20" s="52">
        <v>6130.84</v>
      </c>
      <c r="J20" s="52">
        <v>1150</v>
      </c>
      <c r="K20" s="45">
        <v>202</v>
      </c>
      <c r="L20" s="80" t="s">
        <v>185</v>
      </c>
      <c r="M20" s="80" t="s">
        <v>185</v>
      </c>
      <c r="N20" s="46">
        <v>232</v>
      </c>
    </row>
    <row r="21" spans="1:14" x14ac:dyDescent="0.35">
      <c r="A21" s="5" t="s">
        <v>8</v>
      </c>
      <c r="B21" s="4" t="s">
        <v>15</v>
      </c>
      <c r="C21" s="23"/>
      <c r="D21" s="21"/>
      <c r="E21" s="52">
        <v>0</v>
      </c>
      <c r="F21" s="22"/>
      <c r="G21" s="22"/>
      <c r="H21" s="22"/>
      <c r="I21" s="22"/>
      <c r="J21" s="22"/>
      <c r="K21" s="21"/>
      <c r="L21" s="21"/>
      <c r="M21" s="21"/>
      <c r="N21" s="21"/>
    </row>
    <row r="22" spans="1:14" x14ac:dyDescent="0.35">
      <c r="A22" s="5" t="s">
        <v>9</v>
      </c>
      <c r="B22" s="1" t="s">
        <v>12</v>
      </c>
      <c r="C22" s="47">
        <v>1434</v>
      </c>
      <c r="D22" s="47">
        <v>14877.24</v>
      </c>
      <c r="E22" s="52">
        <v>7261269.2300000004</v>
      </c>
      <c r="F22" s="55">
        <v>1264850.95</v>
      </c>
      <c r="G22" s="55">
        <v>1667587.36</v>
      </c>
      <c r="H22" s="55">
        <v>2903200.61</v>
      </c>
      <c r="I22" s="55">
        <v>1318727.6499999999</v>
      </c>
      <c r="J22" s="55">
        <v>106902.66</v>
      </c>
      <c r="K22" s="47">
        <v>35354</v>
      </c>
      <c r="L22" s="47">
        <v>331</v>
      </c>
      <c r="M22" s="47">
        <v>2303</v>
      </c>
      <c r="N22" s="48">
        <v>26319</v>
      </c>
    </row>
    <row r="23" spans="1:14" x14ac:dyDescent="0.35">
      <c r="A23" s="6" t="s">
        <v>10</v>
      </c>
      <c r="B23" s="9" t="s">
        <v>104</v>
      </c>
      <c r="C23" s="24">
        <v>1459</v>
      </c>
      <c r="D23" s="24">
        <v>15117.619999999999</v>
      </c>
      <c r="E23" s="56">
        <v>7490161.8100000005</v>
      </c>
      <c r="F23" s="56">
        <v>1322867.56</v>
      </c>
      <c r="G23" s="56">
        <v>1716151.3</v>
      </c>
      <c r="H23" s="56">
        <v>2981605.67</v>
      </c>
      <c r="I23" s="56">
        <v>1355711.8099999998</v>
      </c>
      <c r="J23" s="56">
        <v>113825.47</v>
      </c>
      <c r="K23" s="24">
        <v>36252</v>
      </c>
      <c r="L23" s="24">
        <v>342</v>
      </c>
      <c r="M23" s="24">
        <v>2357</v>
      </c>
      <c r="N23" s="24">
        <v>26961</v>
      </c>
    </row>
    <row r="26" spans="1:14" x14ac:dyDescent="0.35">
      <c r="A26" t="s">
        <v>11</v>
      </c>
    </row>
    <row r="27" spans="1:14" x14ac:dyDescent="0.35">
      <c r="A27" t="s">
        <v>36</v>
      </c>
    </row>
    <row r="29" spans="1:14" x14ac:dyDescent="0.35">
      <c r="A29" s="8" t="s">
        <v>13</v>
      </c>
    </row>
    <row r="31" spans="1:14" x14ac:dyDescent="0.35">
      <c r="A31" s="8" t="s">
        <v>78</v>
      </c>
    </row>
    <row r="32" spans="1:14" x14ac:dyDescent="0.35">
      <c r="A32" t="s">
        <v>115</v>
      </c>
    </row>
    <row r="34" spans="1:1" x14ac:dyDescent="0.35">
      <c r="A34" t="s">
        <v>141</v>
      </c>
    </row>
    <row r="35" spans="1:1" x14ac:dyDescent="0.35">
      <c r="A35" t="s">
        <v>41</v>
      </c>
    </row>
    <row r="36" spans="1:1" x14ac:dyDescent="0.35">
      <c r="A36" s="14" t="s">
        <v>142</v>
      </c>
    </row>
    <row r="38" spans="1:1" x14ac:dyDescent="0.35">
      <c r="A38" s="19" t="s">
        <v>95</v>
      </c>
    </row>
    <row r="40" spans="1:1" x14ac:dyDescent="0.35">
      <c r="A40" s="19"/>
    </row>
  </sheetData>
  <mergeCells count="14">
    <mergeCell ref="C14:N14"/>
    <mergeCell ref="B15:B16"/>
    <mergeCell ref="C15:C16"/>
    <mergeCell ref="D15:D16"/>
    <mergeCell ref="E15:E16"/>
    <mergeCell ref="F15:J15"/>
    <mergeCell ref="K15:N15"/>
    <mergeCell ref="C2:N2"/>
    <mergeCell ref="B3:B4"/>
    <mergeCell ref="C3:C4"/>
    <mergeCell ref="D3:D4"/>
    <mergeCell ref="E3:E4"/>
    <mergeCell ref="F3:J3"/>
    <mergeCell ref="K3:N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N40"/>
  <sheetViews>
    <sheetView topLeftCell="A8" zoomScale="90" zoomScaleNormal="90" workbookViewId="0">
      <selection activeCell="D26" sqref="D26"/>
    </sheetView>
  </sheetViews>
  <sheetFormatPr defaultRowHeight="14.5" x14ac:dyDescent="0.35"/>
  <cols>
    <col min="1" max="1" width="6.54296875" customWidth="1"/>
    <col min="2" max="2" width="42" customWidth="1"/>
    <col min="3" max="4" width="12.54296875" customWidth="1"/>
    <col min="5" max="5" width="14.81640625" bestFit="1" customWidth="1"/>
    <col min="6" max="10" width="13.54296875" customWidth="1"/>
    <col min="11" max="14" width="12.54296875" customWidth="1"/>
  </cols>
  <sheetData>
    <row r="2" spans="1:14" x14ac:dyDescent="0.35">
      <c r="C2" s="97" t="s">
        <v>149</v>
      </c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</row>
    <row r="3" spans="1:14" ht="14.25" customHeight="1" x14ac:dyDescent="0.35">
      <c r="B3" s="94" t="s">
        <v>111</v>
      </c>
      <c r="C3" s="93" t="s">
        <v>93</v>
      </c>
      <c r="D3" s="93" t="s">
        <v>0</v>
      </c>
      <c r="E3" s="93" t="s">
        <v>113</v>
      </c>
      <c r="F3" s="93" t="s">
        <v>114</v>
      </c>
      <c r="G3" s="93"/>
      <c r="H3" s="93"/>
      <c r="I3" s="93"/>
      <c r="J3" s="93"/>
      <c r="K3" s="96" t="s">
        <v>33</v>
      </c>
      <c r="L3" s="96"/>
      <c r="M3" s="96"/>
      <c r="N3" s="96"/>
    </row>
    <row r="4" spans="1:14" ht="43.5" x14ac:dyDescent="0.35">
      <c r="B4" s="95"/>
      <c r="C4" s="94"/>
      <c r="D4" s="94"/>
      <c r="E4" s="94"/>
      <c r="F4" s="13" t="s">
        <v>38</v>
      </c>
      <c r="G4" s="13" t="s">
        <v>39</v>
      </c>
      <c r="H4" s="13" t="s">
        <v>37</v>
      </c>
      <c r="I4" s="13" t="s">
        <v>40</v>
      </c>
      <c r="J4" s="13" t="s">
        <v>100</v>
      </c>
      <c r="K4" s="2" t="s">
        <v>2</v>
      </c>
      <c r="L4" s="2" t="s">
        <v>1</v>
      </c>
      <c r="M4" s="2" t="s">
        <v>99</v>
      </c>
      <c r="N4" s="15" t="s">
        <v>42</v>
      </c>
    </row>
    <row r="5" spans="1:14" x14ac:dyDescent="0.35">
      <c r="A5" s="5" t="s">
        <v>4</v>
      </c>
      <c r="B5" s="3" t="s">
        <v>14</v>
      </c>
      <c r="C5" s="45">
        <v>24</v>
      </c>
      <c r="D5" s="45">
        <v>261.58</v>
      </c>
      <c r="E5" s="52">
        <v>3250303.57</v>
      </c>
      <c r="F5" s="52">
        <v>2053934.0800000001</v>
      </c>
      <c r="G5" s="52">
        <v>443584.76</v>
      </c>
      <c r="H5" s="52">
        <v>370730.88</v>
      </c>
      <c r="I5" s="52">
        <v>304264.90000000002</v>
      </c>
      <c r="J5" s="52">
        <v>77788.95</v>
      </c>
      <c r="K5" s="45">
        <v>2648</v>
      </c>
      <c r="L5" s="45">
        <v>69</v>
      </c>
      <c r="M5" s="45">
        <v>852</v>
      </c>
      <c r="N5" s="46">
        <v>1402</v>
      </c>
    </row>
    <row r="6" spans="1:14" x14ac:dyDescent="0.35">
      <c r="A6" s="5" t="s">
        <v>5</v>
      </c>
      <c r="B6" s="4" t="s">
        <v>182</v>
      </c>
      <c r="C6" s="45">
        <v>17</v>
      </c>
      <c r="D6" s="45">
        <v>179.46</v>
      </c>
      <c r="E6" s="52">
        <v>2212530.3600000003</v>
      </c>
      <c r="F6" s="52">
        <v>1307567.4099999999</v>
      </c>
      <c r="G6" s="52">
        <v>317644.23</v>
      </c>
      <c r="H6" s="52">
        <v>250348.07</v>
      </c>
      <c r="I6" s="52">
        <v>279094.68</v>
      </c>
      <c r="J6" s="52">
        <v>57875.97</v>
      </c>
      <c r="K6" s="45">
        <v>1784</v>
      </c>
      <c r="L6" s="45">
        <v>43</v>
      </c>
      <c r="M6" s="45">
        <v>534</v>
      </c>
      <c r="N6" s="46">
        <v>1047</v>
      </c>
    </row>
    <row r="7" spans="1:14" x14ac:dyDescent="0.35">
      <c r="A7" s="5" t="s">
        <v>6</v>
      </c>
      <c r="B7" s="4" t="s">
        <v>183</v>
      </c>
      <c r="C7" s="79" t="s">
        <v>185</v>
      </c>
      <c r="D7" s="45">
        <v>69.95</v>
      </c>
      <c r="E7" s="52">
        <v>1005290.46</v>
      </c>
      <c r="F7" s="52">
        <v>724356.67</v>
      </c>
      <c r="G7" s="52">
        <v>125038.99</v>
      </c>
      <c r="H7" s="52">
        <v>116081.46</v>
      </c>
      <c r="I7" s="52">
        <v>20127.63</v>
      </c>
      <c r="J7" s="52">
        <v>19685.71</v>
      </c>
      <c r="K7" s="45">
        <v>812</v>
      </c>
      <c r="L7" s="80" t="s">
        <v>185</v>
      </c>
      <c r="M7" s="45">
        <v>288</v>
      </c>
      <c r="N7" s="46">
        <v>279</v>
      </c>
    </row>
    <row r="8" spans="1:14" x14ac:dyDescent="0.35">
      <c r="A8" s="5" t="s">
        <v>7</v>
      </c>
      <c r="B8" s="4" t="s">
        <v>184</v>
      </c>
      <c r="C8" s="79" t="s">
        <v>185</v>
      </c>
      <c r="D8" s="45">
        <v>12.17</v>
      </c>
      <c r="E8" s="52">
        <v>32482.75</v>
      </c>
      <c r="F8" s="52">
        <v>22010</v>
      </c>
      <c r="G8" s="52">
        <v>901.54</v>
      </c>
      <c r="H8" s="52">
        <v>4301.3500000000004</v>
      </c>
      <c r="I8" s="52">
        <v>5042.59</v>
      </c>
      <c r="J8" s="52">
        <v>227.27</v>
      </c>
      <c r="K8" s="45">
        <v>52</v>
      </c>
      <c r="L8" s="80" t="s">
        <v>185</v>
      </c>
      <c r="M8" s="45">
        <v>30</v>
      </c>
      <c r="N8" s="46">
        <v>76</v>
      </c>
    </row>
    <row r="9" spans="1:14" x14ac:dyDescent="0.35">
      <c r="A9" s="5" t="s">
        <v>8</v>
      </c>
      <c r="B9" s="4" t="s">
        <v>15</v>
      </c>
      <c r="C9" s="23"/>
      <c r="D9" s="21"/>
      <c r="E9" s="52">
        <v>0</v>
      </c>
      <c r="F9" s="22"/>
      <c r="G9" s="22"/>
      <c r="H9" s="22"/>
      <c r="I9" s="22"/>
      <c r="J9" s="22"/>
      <c r="K9" s="21"/>
      <c r="L9" s="21"/>
      <c r="M9" s="21"/>
      <c r="N9" s="21"/>
    </row>
    <row r="10" spans="1:14" x14ac:dyDescent="0.35">
      <c r="A10" s="5" t="s">
        <v>9</v>
      </c>
      <c r="B10" s="1" t="s">
        <v>12</v>
      </c>
      <c r="C10" s="47">
        <v>211</v>
      </c>
      <c r="D10" s="47">
        <v>2338.21</v>
      </c>
      <c r="E10" s="52">
        <v>12029802.860000001</v>
      </c>
      <c r="F10" s="55">
        <v>4266558.95</v>
      </c>
      <c r="G10" s="55">
        <v>3201351.2</v>
      </c>
      <c r="H10" s="55">
        <v>2022911.63</v>
      </c>
      <c r="I10" s="55">
        <v>2368477.42</v>
      </c>
      <c r="J10" s="55">
        <v>170503.66</v>
      </c>
      <c r="K10" s="47">
        <v>15006</v>
      </c>
      <c r="L10" s="47">
        <v>787</v>
      </c>
      <c r="M10" s="47">
        <v>3421</v>
      </c>
      <c r="N10" s="48">
        <v>11208</v>
      </c>
    </row>
    <row r="11" spans="1:14" x14ac:dyDescent="0.35">
      <c r="A11" s="6" t="s">
        <v>10</v>
      </c>
      <c r="B11" s="9" t="s">
        <v>105</v>
      </c>
      <c r="C11" s="24">
        <v>235</v>
      </c>
      <c r="D11" s="24">
        <v>2599.79</v>
      </c>
      <c r="E11" s="56">
        <v>15280106.430000002</v>
      </c>
      <c r="F11" s="56">
        <v>6320493.0300000003</v>
      </c>
      <c r="G11" s="56">
        <v>3644935.96</v>
      </c>
      <c r="H11" s="56">
        <v>2393642.5099999998</v>
      </c>
      <c r="I11" s="56">
        <v>2672742.3199999998</v>
      </c>
      <c r="J11" s="56">
        <v>248292.61</v>
      </c>
      <c r="K11" s="24">
        <v>17654</v>
      </c>
      <c r="L11" s="24">
        <v>856</v>
      </c>
      <c r="M11" s="24">
        <v>4273</v>
      </c>
      <c r="N11" s="24">
        <v>12610</v>
      </c>
    </row>
    <row r="12" spans="1:14" x14ac:dyDescent="0.35">
      <c r="A12" s="7"/>
    </row>
    <row r="13" spans="1:14" x14ac:dyDescent="0.35">
      <c r="A13" s="7"/>
    </row>
    <row r="14" spans="1:14" x14ac:dyDescent="0.35">
      <c r="C14" s="97" t="s">
        <v>150</v>
      </c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</row>
    <row r="15" spans="1:14" ht="14.25" customHeight="1" x14ac:dyDescent="0.35">
      <c r="B15" s="94" t="s">
        <v>111</v>
      </c>
      <c r="C15" s="93" t="s">
        <v>93</v>
      </c>
      <c r="D15" s="93" t="s">
        <v>0</v>
      </c>
      <c r="E15" s="93" t="s">
        <v>113</v>
      </c>
      <c r="F15" s="93" t="s">
        <v>114</v>
      </c>
      <c r="G15" s="93"/>
      <c r="H15" s="93"/>
      <c r="I15" s="93"/>
      <c r="J15" s="93"/>
      <c r="K15" s="96" t="s">
        <v>33</v>
      </c>
      <c r="L15" s="96"/>
      <c r="M15" s="96"/>
      <c r="N15" s="96"/>
    </row>
    <row r="16" spans="1:14" ht="43.5" x14ac:dyDescent="0.35">
      <c r="B16" s="95"/>
      <c r="C16" s="94"/>
      <c r="D16" s="94"/>
      <c r="E16" s="94"/>
      <c r="F16" s="13" t="s">
        <v>38</v>
      </c>
      <c r="G16" s="13" t="s">
        <v>39</v>
      </c>
      <c r="H16" s="13" t="s">
        <v>37</v>
      </c>
      <c r="I16" s="13" t="s">
        <v>40</v>
      </c>
      <c r="J16" s="13" t="s">
        <v>100</v>
      </c>
      <c r="K16" s="2" t="s">
        <v>2</v>
      </c>
      <c r="L16" s="2" t="s">
        <v>1</v>
      </c>
      <c r="M16" s="2" t="s">
        <v>99</v>
      </c>
      <c r="N16" s="15" t="s">
        <v>42</v>
      </c>
    </row>
    <row r="17" spans="1:14" x14ac:dyDescent="0.35">
      <c r="A17" s="5" t="s">
        <v>4</v>
      </c>
      <c r="B17" s="3" t="s">
        <v>14</v>
      </c>
      <c r="C17" s="45">
        <v>14</v>
      </c>
      <c r="D17" s="45">
        <v>165.34</v>
      </c>
      <c r="E17" s="52">
        <v>143089.1</v>
      </c>
      <c r="F17" s="52">
        <v>20348.11</v>
      </c>
      <c r="G17" s="52">
        <v>15504.68</v>
      </c>
      <c r="H17" s="52">
        <v>64234.9</v>
      </c>
      <c r="I17" s="52">
        <v>41800.82</v>
      </c>
      <c r="J17" s="52">
        <v>1200.5899999999999</v>
      </c>
      <c r="K17" s="45">
        <v>735</v>
      </c>
      <c r="L17" s="80" t="s">
        <v>185</v>
      </c>
      <c r="M17" s="45">
        <v>23</v>
      </c>
      <c r="N17" s="46">
        <v>639</v>
      </c>
    </row>
    <row r="18" spans="1:14" x14ac:dyDescent="0.35">
      <c r="A18" s="5" t="s">
        <v>5</v>
      </c>
      <c r="B18" s="4" t="s">
        <v>182</v>
      </c>
      <c r="C18" s="45">
        <v>11</v>
      </c>
      <c r="D18" s="45">
        <v>128.83000000000001</v>
      </c>
      <c r="E18" s="52">
        <v>106566.31</v>
      </c>
      <c r="F18" s="52">
        <v>15596.9</v>
      </c>
      <c r="G18" s="52">
        <v>14766.3</v>
      </c>
      <c r="H18" s="52">
        <v>56238.59</v>
      </c>
      <c r="I18" s="52">
        <v>19213.93</v>
      </c>
      <c r="J18" s="52">
        <v>750.59</v>
      </c>
      <c r="K18" s="45">
        <v>668</v>
      </c>
      <c r="L18" s="80" t="s">
        <v>185</v>
      </c>
      <c r="M18" s="45">
        <v>21</v>
      </c>
      <c r="N18" s="46">
        <v>534</v>
      </c>
    </row>
    <row r="19" spans="1:14" x14ac:dyDescent="0.35">
      <c r="A19" s="5" t="s">
        <v>6</v>
      </c>
      <c r="B19" s="4" t="s">
        <v>183</v>
      </c>
      <c r="C19" s="79" t="s">
        <v>185</v>
      </c>
      <c r="D19" s="45">
        <v>12.17</v>
      </c>
      <c r="E19" s="52">
        <v>16163.079999999998</v>
      </c>
      <c r="F19" s="52">
        <v>4751.21</v>
      </c>
      <c r="G19" s="52">
        <v>738.38</v>
      </c>
      <c r="H19" s="52">
        <v>2002.36</v>
      </c>
      <c r="I19" s="52">
        <v>8671.1299999999992</v>
      </c>
      <c r="J19" s="52">
        <v>0</v>
      </c>
      <c r="K19" s="45">
        <v>15</v>
      </c>
      <c r="L19" s="80" t="s">
        <v>185</v>
      </c>
      <c r="M19" s="80" t="s">
        <v>185</v>
      </c>
      <c r="N19" s="46">
        <v>26</v>
      </c>
    </row>
    <row r="20" spans="1:14" x14ac:dyDescent="0.35">
      <c r="A20" s="5" t="s">
        <v>7</v>
      </c>
      <c r="B20" s="4" t="s">
        <v>184</v>
      </c>
      <c r="C20" s="79" t="s">
        <v>185</v>
      </c>
      <c r="D20" s="45">
        <v>24.34</v>
      </c>
      <c r="E20" s="52">
        <v>20359.71</v>
      </c>
      <c r="F20" s="52">
        <v>0</v>
      </c>
      <c r="G20" s="52">
        <v>0</v>
      </c>
      <c r="H20" s="52">
        <v>5993.95</v>
      </c>
      <c r="I20" s="52">
        <v>13915.76</v>
      </c>
      <c r="J20" s="52">
        <v>450</v>
      </c>
      <c r="K20" s="45">
        <v>52</v>
      </c>
      <c r="L20" s="80" t="s">
        <v>185</v>
      </c>
      <c r="M20" s="80" t="s">
        <v>185</v>
      </c>
      <c r="N20" s="46">
        <v>79</v>
      </c>
    </row>
    <row r="21" spans="1:14" x14ac:dyDescent="0.35">
      <c r="A21" s="5" t="s">
        <v>8</v>
      </c>
      <c r="B21" s="4" t="s">
        <v>15</v>
      </c>
      <c r="C21" s="23"/>
      <c r="D21" s="21"/>
      <c r="E21" s="52">
        <v>0</v>
      </c>
      <c r="F21" s="22"/>
      <c r="G21" s="22"/>
      <c r="H21" s="22"/>
      <c r="I21" s="22"/>
      <c r="J21" s="22"/>
      <c r="K21" s="21"/>
      <c r="L21" s="21"/>
      <c r="M21" s="21"/>
      <c r="N21" s="21"/>
    </row>
    <row r="22" spans="1:14" x14ac:dyDescent="0.35">
      <c r="A22" s="5" t="s">
        <v>9</v>
      </c>
      <c r="B22" s="1" t="s">
        <v>12</v>
      </c>
      <c r="C22" s="47">
        <v>1018</v>
      </c>
      <c r="D22" s="47">
        <v>10339.75</v>
      </c>
      <c r="E22" s="52">
        <v>5204631.4400000004</v>
      </c>
      <c r="F22" s="55">
        <v>458204.76</v>
      </c>
      <c r="G22" s="55">
        <v>898145.74</v>
      </c>
      <c r="H22" s="55">
        <v>1843761.18</v>
      </c>
      <c r="I22" s="55">
        <v>1941711.15</v>
      </c>
      <c r="J22" s="55">
        <v>62808.61</v>
      </c>
      <c r="K22" s="47">
        <v>21462</v>
      </c>
      <c r="L22" s="47">
        <v>129</v>
      </c>
      <c r="M22" s="47">
        <v>836</v>
      </c>
      <c r="N22" s="48">
        <v>26200</v>
      </c>
    </row>
    <row r="23" spans="1:14" x14ac:dyDescent="0.35">
      <c r="A23" s="6" t="s">
        <v>10</v>
      </c>
      <c r="B23" s="9" t="s">
        <v>105</v>
      </c>
      <c r="C23" s="24">
        <v>1032</v>
      </c>
      <c r="D23" s="24">
        <v>10505.09</v>
      </c>
      <c r="E23" s="56">
        <v>5347720.54</v>
      </c>
      <c r="F23" s="56">
        <v>478552.87</v>
      </c>
      <c r="G23" s="56">
        <v>913650.42</v>
      </c>
      <c r="H23" s="56">
        <v>1907996.0799999998</v>
      </c>
      <c r="I23" s="56">
        <v>1983511.97</v>
      </c>
      <c r="J23" s="56">
        <v>64009.2</v>
      </c>
      <c r="K23" s="24">
        <v>22197</v>
      </c>
      <c r="L23" s="24">
        <v>134</v>
      </c>
      <c r="M23" s="24">
        <v>859</v>
      </c>
      <c r="N23" s="24">
        <v>26839</v>
      </c>
    </row>
    <row r="26" spans="1:14" x14ac:dyDescent="0.35">
      <c r="A26" t="s">
        <v>11</v>
      </c>
    </row>
    <row r="27" spans="1:14" x14ac:dyDescent="0.35">
      <c r="A27" t="s">
        <v>36</v>
      </c>
    </row>
    <row r="29" spans="1:14" x14ac:dyDescent="0.35">
      <c r="A29" s="8" t="s">
        <v>13</v>
      </c>
    </row>
    <row r="31" spans="1:14" x14ac:dyDescent="0.35">
      <c r="A31" s="8" t="s">
        <v>79</v>
      </c>
    </row>
    <row r="32" spans="1:14" x14ac:dyDescent="0.35">
      <c r="A32" t="s">
        <v>116</v>
      </c>
    </row>
    <row r="34" spans="1:1" x14ac:dyDescent="0.35">
      <c r="A34" t="s">
        <v>141</v>
      </c>
    </row>
    <row r="35" spans="1:1" x14ac:dyDescent="0.35">
      <c r="A35" t="s">
        <v>41</v>
      </c>
    </row>
    <row r="36" spans="1:1" x14ac:dyDescent="0.35">
      <c r="A36" s="14" t="s">
        <v>142</v>
      </c>
    </row>
    <row r="38" spans="1:1" x14ac:dyDescent="0.35">
      <c r="A38" s="19" t="s">
        <v>95</v>
      </c>
    </row>
    <row r="40" spans="1:1" x14ac:dyDescent="0.35">
      <c r="A40" s="19"/>
    </row>
  </sheetData>
  <mergeCells count="14">
    <mergeCell ref="C2:N2"/>
    <mergeCell ref="K3:N3"/>
    <mergeCell ref="B15:B16"/>
    <mergeCell ref="C15:C16"/>
    <mergeCell ref="D15:D16"/>
    <mergeCell ref="E15:E16"/>
    <mergeCell ref="F15:J15"/>
    <mergeCell ref="C14:N14"/>
    <mergeCell ref="K15:N15"/>
    <mergeCell ref="B3:B4"/>
    <mergeCell ref="C3:C4"/>
    <mergeCell ref="D3:D4"/>
    <mergeCell ref="E3:E4"/>
    <mergeCell ref="F3:J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N37"/>
  <sheetViews>
    <sheetView topLeftCell="D8" zoomScaleNormal="100" workbookViewId="0">
      <selection activeCell="O22" sqref="O22"/>
    </sheetView>
  </sheetViews>
  <sheetFormatPr defaultRowHeight="14.5" x14ac:dyDescent="0.35"/>
  <cols>
    <col min="1" max="1" width="6.54296875" customWidth="1"/>
    <col min="2" max="2" width="42" customWidth="1"/>
    <col min="3" max="4" width="12.54296875" customWidth="1"/>
    <col min="5" max="9" width="14.81640625" bestFit="1" customWidth="1"/>
    <col min="10" max="10" width="13.54296875" customWidth="1"/>
    <col min="11" max="14" width="12.54296875" customWidth="1"/>
  </cols>
  <sheetData>
    <row r="2" spans="1:14" x14ac:dyDescent="0.35">
      <c r="C2" s="97" t="s">
        <v>151</v>
      </c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</row>
    <row r="3" spans="1:14" ht="14.25" customHeight="1" x14ac:dyDescent="0.35">
      <c r="B3" s="94" t="s">
        <v>112</v>
      </c>
      <c r="C3" s="93" t="s">
        <v>93</v>
      </c>
      <c r="D3" s="93" t="s">
        <v>0</v>
      </c>
      <c r="E3" s="93" t="s">
        <v>113</v>
      </c>
      <c r="F3" s="93" t="s">
        <v>114</v>
      </c>
      <c r="G3" s="93"/>
      <c r="H3" s="93"/>
      <c r="I3" s="93"/>
      <c r="J3" s="93"/>
      <c r="K3" s="96" t="s">
        <v>33</v>
      </c>
      <c r="L3" s="96"/>
      <c r="M3" s="96"/>
      <c r="N3" s="96"/>
    </row>
    <row r="4" spans="1:14" ht="43.5" x14ac:dyDescent="0.35">
      <c r="B4" s="95"/>
      <c r="C4" s="94"/>
      <c r="D4" s="94"/>
      <c r="E4" s="94"/>
      <c r="F4" s="13" t="s">
        <v>38</v>
      </c>
      <c r="G4" s="13" t="s">
        <v>39</v>
      </c>
      <c r="H4" s="13" t="s">
        <v>37</v>
      </c>
      <c r="I4" s="13" t="s">
        <v>40</v>
      </c>
      <c r="J4" s="13" t="s">
        <v>100</v>
      </c>
      <c r="K4" s="2" t="s">
        <v>2</v>
      </c>
      <c r="L4" s="2" t="s">
        <v>1</v>
      </c>
      <c r="M4" s="2" t="s">
        <v>99</v>
      </c>
      <c r="N4" s="15" t="s">
        <v>42</v>
      </c>
    </row>
    <row r="5" spans="1:14" x14ac:dyDescent="0.35">
      <c r="A5" s="5" t="s">
        <v>4</v>
      </c>
      <c r="B5" s="3" t="s">
        <v>14</v>
      </c>
      <c r="C5" s="45">
        <v>203</v>
      </c>
      <c r="D5" s="45">
        <v>2169.27</v>
      </c>
      <c r="E5" s="52">
        <v>24848276.84</v>
      </c>
      <c r="F5" s="52">
        <v>14547512.119999999</v>
      </c>
      <c r="G5" s="52">
        <v>3138462.47</v>
      </c>
      <c r="H5" s="52">
        <v>4225797.21</v>
      </c>
      <c r="I5" s="52">
        <v>1725947.18</v>
      </c>
      <c r="J5" s="52">
        <v>1210557.8600000001</v>
      </c>
      <c r="K5" s="45">
        <v>17342</v>
      </c>
      <c r="L5" s="45">
        <v>419</v>
      </c>
      <c r="M5" s="45">
        <v>4799</v>
      </c>
      <c r="N5" s="46">
        <v>6716</v>
      </c>
    </row>
    <row r="6" spans="1:14" x14ac:dyDescent="0.35">
      <c r="A6" s="5" t="s">
        <v>5</v>
      </c>
      <c r="B6" s="4" t="s">
        <v>182</v>
      </c>
      <c r="C6" s="45">
        <v>137</v>
      </c>
      <c r="D6" s="45">
        <v>1460.99</v>
      </c>
      <c r="E6" s="52">
        <v>16513999.750000002</v>
      </c>
      <c r="F6" s="52">
        <v>9434495.9000000004</v>
      </c>
      <c r="G6" s="52">
        <v>1990872.83</v>
      </c>
      <c r="H6" s="52">
        <v>2928026.71</v>
      </c>
      <c r="I6" s="52">
        <v>1169018.8400000001</v>
      </c>
      <c r="J6" s="52">
        <v>991585.47</v>
      </c>
      <c r="K6" s="45">
        <v>11308</v>
      </c>
      <c r="L6" s="45">
        <v>261</v>
      </c>
      <c r="M6" s="45">
        <v>3209</v>
      </c>
      <c r="N6" s="46">
        <v>4645</v>
      </c>
    </row>
    <row r="7" spans="1:14" x14ac:dyDescent="0.35">
      <c r="A7" s="5" t="s">
        <v>6</v>
      </c>
      <c r="B7" s="4" t="s">
        <v>183</v>
      </c>
      <c r="C7" s="79" t="s">
        <v>185</v>
      </c>
      <c r="D7" s="45">
        <v>635.26</v>
      </c>
      <c r="E7" s="52">
        <v>7910876.9100000001</v>
      </c>
      <c r="F7" s="52">
        <v>5113016.22</v>
      </c>
      <c r="G7" s="52">
        <v>1111083.53</v>
      </c>
      <c r="H7" s="52">
        <v>1227465.04</v>
      </c>
      <c r="I7" s="52">
        <v>246895.65</v>
      </c>
      <c r="J7" s="52">
        <v>212416.47</v>
      </c>
      <c r="K7" s="45">
        <v>5760</v>
      </c>
      <c r="L7" s="45" t="s">
        <v>185</v>
      </c>
      <c r="M7" s="45" t="s">
        <v>185</v>
      </c>
      <c r="N7" s="46">
        <v>1770</v>
      </c>
    </row>
    <row r="8" spans="1:14" x14ac:dyDescent="0.35">
      <c r="A8" s="5" t="s">
        <v>7</v>
      </c>
      <c r="B8" s="4" t="s">
        <v>184</v>
      </c>
      <c r="C8" s="79" t="s">
        <v>185</v>
      </c>
      <c r="D8" s="45">
        <v>97.36</v>
      </c>
      <c r="E8" s="52">
        <v>550912.94000000006</v>
      </c>
      <c r="F8" s="52">
        <v>14767.29</v>
      </c>
      <c r="G8" s="52">
        <v>55172.79</v>
      </c>
      <c r="H8" s="52">
        <v>90157.58</v>
      </c>
      <c r="I8" s="52">
        <v>382661.88</v>
      </c>
      <c r="J8" s="52">
        <v>8153.4</v>
      </c>
      <c r="K8" s="45">
        <v>402</v>
      </c>
      <c r="L8" s="45" t="s">
        <v>185</v>
      </c>
      <c r="M8" s="45" t="s">
        <v>185</v>
      </c>
      <c r="N8" s="46">
        <v>373</v>
      </c>
    </row>
    <row r="9" spans="1:14" x14ac:dyDescent="0.35">
      <c r="A9" s="5" t="s">
        <v>8</v>
      </c>
      <c r="B9" s="4" t="s">
        <v>15</v>
      </c>
      <c r="C9" s="23"/>
      <c r="D9" s="21"/>
      <c r="E9" s="52">
        <v>0</v>
      </c>
      <c r="F9" s="22"/>
      <c r="G9" s="22"/>
      <c r="H9" s="22"/>
      <c r="I9" s="22"/>
      <c r="J9" s="22"/>
      <c r="K9" s="21"/>
      <c r="L9" s="21"/>
      <c r="M9" s="21"/>
      <c r="N9" s="21"/>
    </row>
    <row r="10" spans="1:14" x14ac:dyDescent="0.35">
      <c r="A10" s="5" t="s">
        <v>9</v>
      </c>
      <c r="B10" s="1" t="s">
        <v>12</v>
      </c>
      <c r="C10" s="47">
        <v>1080</v>
      </c>
      <c r="D10" s="47">
        <v>11711.61</v>
      </c>
      <c r="E10" s="52">
        <v>65040601.499999993</v>
      </c>
      <c r="F10" s="55">
        <v>28106931.940000001</v>
      </c>
      <c r="G10" s="55">
        <v>7960444.71</v>
      </c>
      <c r="H10" s="55">
        <v>14257537.33</v>
      </c>
      <c r="I10" s="55">
        <v>12741249.869999999</v>
      </c>
      <c r="J10" s="55">
        <v>1974437.65</v>
      </c>
      <c r="K10" s="47">
        <v>61799</v>
      </c>
      <c r="L10" s="47">
        <v>933</v>
      </c>
      <c r="M10" s="47">
        <v>7083</v>
      </c>
      <c r="N10" s="48">
        <v>22412</v>
      </c>
    </row>
    <row r="11" spans="1:14" x14ac:dyDescent="0.35">
      <c r="A11" s="6" t="s">
        <v>10</v>
      </c>
      <c r="B11" s="9" t="s">
        <v>106</v>
      </c>
      <c r="C11" s="24">
        <v>1283</v>
      </c>
      <c r="D11" s="24">
        <v>13880.880000000001</v>
      </c>
      <c r="E11" s="56">
        <v>89888878.339999989</v>
      </c>
      <c r="F11" s="56">
        <v>42654444.060000002</v>
      </c>
      <c r="G11" s="56">
        <v>11098907.18</v>
      </c>
      <c r="H11" s="56">
        <v>18483334.539999999</v>
      </c>
      <c r="I11" s="56">
        <v>14467197.049999999</v>
      </c>
      <c r="J11" s="56">
        <v>3184995.51</v>
      </c>
      <c r="K11" s="24">
        <v>79141</v>
      </c>
      <c r="L11" s="24">
        <v>1352</v>
      </c>
      <c r="M11" s="24">
        <v>11882</v>
      </c>
      <c r="N11" s="24">
        <v>29128</v>
      </c>
    </row>
    <row r="12" spans="1:14" x14ac:dyDescent="0.35">
      <c r="A12" s="7"/>
    </row>
    <row r="13" spans="1:14" x14ac:dyDescent="0.35">
      <c r="A13" s="7"/>
    </row>
    <row r="14" spans="1:14" x14ac:dyDescent="0.35">
      <c r="C14" s="97" t="s">
        <v>152</v>
      </c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</row>
    <row r="15" spans="1:14" ht="14.25" customHeight="1" x14ac:dyDescent="0.35">
      <c r="B15" s="94" t="s">
        <v>112</v>
      </c>
      <c r="C15" s="93" t="s">
        <v>93</v>
      </c>
      <c r="D15" s="93" t="s">
        <v>0</v>
      </c>
      <c r="E15" s="93" t="s">
        <v>113</v>
      </c>
      <c r="F15" s="93" t="s">
        <v>114</v>
      </c>
      <c r="G15" s="93"/>
      <c r="H15" s="93"/>
      <c r="I15" s="93"/>
      <c r="J15" s="93"/>
      <c r="K15" s="96" t="s">
        <v>33</v>
      </c>
      <c r="L15" s="96"/>
      <c r="M15" s="96"/>
      <c r="N15" s="96"/>
    </row>
    <row r="16" spans="1:14" ht="43.5" x14ac:dyDescent="0.35">
      <c r="B16" s="95"/>
      <c r="C16" s="94"/>
      <c r="D16" s="94"/>
      <c r="E16" s="94"/>
      <c r="F16" s="13" t="s">
        <v>38</v>
      </c>
      <c r="G16" s="13" t="s">
        <v>39</v>
      </c>
      <c r="H16" s="13" t="s">
        <v>37</v>
      </c>
      <c r="I16" s="13" t="s">
        <v>40</v>
      </c>
      <c r="J16" s="13" t="s">
        <v>100</v>
      </c>
      <c r="K16" s="2" t="s">
        <v>2</v>
      </c>
      <c r="L16" s="2" t="s">
        <v>1</v>
      </c>
      <c r="M16" s="2" t="s">
        <v>99</v>
      </c>
      <c r="N16" s="15" t="s">
        <v>42</v>
      </c>
    </row>
    <row r="17" spans="1:14" x14ac:dyDescent="0.35">
      <c r="A17" s="5" t="s">
        <v>4</v>
      </c>
      <c r="B17" s="3" t="s">
        <v>14</v>
      </c>
      <c r="C17" s="45">
        <v>112</v>
      </c>
      <c r="D17" s="45">
        <v>1137.71</v>
      </c>
      <c r="E17" s="52">
        <f>SUM(F17:J17)</f>
        <v>1152190.51</v>
      </c>
      <c r="F17" s="52">
        <v>422340.65</v>
      </c>
      <c r="G17" s="52">
        <v>121932.08</v>
      </c>
      <c r="H17" s="52">
        <v>503593.06</v>
      </c>
      <c r="I17" s="52">
        <v>86463.679999999993</v>
      </c>
      <c r="J17" s="52">
        <v>17861.04</v>
      </c>
      <c r="K17" s="45">
        <v>3313</v>
      </c>
      <c r="L17" s="45">
        <v>57</v>
      </c>
      <c r="M17" s="45">
        <v>167</v>
      </c>
      <c r="N17" s="46">
        <v>1305</v>
      </c>
    </row>
    <row r="18" spans="1:14" x14ac:dyDescent="0.35">
      <c r="A18" s="5" t="s">
        <v>5</v>
      </c>
      <c r="B18" s="4" t="s">
        <v>182</v>
      </c>
      <c r="C18" s="45">
        <v>80</v>
      </c>
      <c r="D18" s="45">
        <v>776.3</v>
      </c>
      <c r="E18" s="52">
        <f t="shared" ref="E18:E22" si="0">SUM(F18:J18)</f>
        <v>826799.13</v>
      </c>
      <c r="F18" s="52">
        <v>313982.34000000003</v>
      </c>
      <c r="G18" s="52">
        <v>84686.01</v>
      </c>
      <c r="H18" s="52">
        <v>370567.1</v>
      </c>
      <c r="I18" s="52">
        <v>46207.39</v>
      </c>
      <c r="J18" s="52">
        <v>11356.29</v>
      </c>
      <c r="K18" s="45">
        <v>2361</v>
      </c>
      <c r="L18" s="45">
        <v>39</v>
      </c>
      <c r="M18" s="45">
        <v>100</v>
      </c>
      <c r="N18" s="46">
        <v>936</v>
      </c>
    </row>
    <row r="19" spans="1:14" x14ac:dyDescent="0.35">
      <c r="A19" s="5" t="s">
        <v>6</v>
      </c>
      <c r="B19" s="4" t="s">
        <v>183</v>
      </c>
      <c r="C19" s="45">
        <v>21</v>
      </c>
      <c r="D19" s="45">
        <v>230.54</v>
      </c>
      <c r="E19" s="52">
        <f t="shared" si="0"/>
        <v>249745.75999999998</v>
      </c>
      <c r="F19" s="52">
        <v>101839.9</v>
      </c>
      <c r="G19" s="52">
        <v>35180.81</v>
      </c>
      <c r="H19" s="52">
        <v>104664.91</v>
      </c>
      <c r="I19" s="52">
        <v>4738.96</v>
      </c>
      <c r="J19" s="52">
        <v>3321.18</v>
      </c>
      <c r="K19" s="45">
        <v>660</v>
      </c>
      <c r="L19" s="45" t="s">
        <v>185</v>
      </c>
      <c r="M19" s="45" t="s">
        <v>185</v>
      </c>
      <c r="N19" s="46">
        <v>152</v>
      </c>
    </row>
    <row r="20" spans="1:14" x14ac:dyDescent="0.35">
      <c r="A20" s="5" t="s">
        <v>7</v>
      </c>
      <c r="B20" s="4" t="s">
        <v>184</v>
      </c>
      <c r="C20" s="45">
        <v>11</v>
      </c>
      <c r="D20" s="45">
        <v>130.87</v>
      </c>
      <c r="E20" s="52">
        <f t="shared" si="0"/>
        <v>75645.62000000001</v>
      </c>
      <c r="F20" s="52">
        <v>6518.41</v>
      </c>
      <c r="G20" s="52">
        <v>2065.2600000000002</v>
      </c>
      <c r="H20" s="52">
        <v>28361.05</v>
      </c>
      <c r="I20" s="52">
        <v>35517.33</v>
      </c>
      <c r="J20" s="52">
        <v>3183.57</v>
      </c>
      <c r="K20" s="45">
        <v>292</v>
      </c>
      <c r="L20" s="45" t="s">
        <v>185</v>
      </c>
      <c r="M20" s="45" t="s">
        <v>185</v>
      </c>
      <c r="N20" s="46">
        <v>217</v>
      </c>
    </row>
    <row r="21" spans="1:14" x14ac:dyDescent="0.35">
      <c r="A21" s="5" t="s">
        <v>8</v>
      </c>
      <c r="B21" s="4" t="s">
        <v>15</v>
      </c>
      <c r="C21" s="23"/>
      <c r="D21" s="21"/>
      <c r="E21" s="52">
        <f t="shared" si="0"/>
        <v>0</v>
      </c>
      <c r="F21" s="22"/>
      <c r="G21" s="22"/>
      <c r="H21" s="22"/>
      <c r="I21" s="22"/>
      <c r="J21" s="22"/>
      <c r="K21" s="21"/>
      <c r="L21" s="21"/>
      <c r="M21" s="21"/>
      <c r="N21" s="21"/>
    </row>
    <row r="22" spans="1:14" x14ac:dyDescent="0.35">
      <c r="A22" s="5" t="s">
        <v>9</v>
      </c>
      <c r="B22" s="1" t="s">
        <v>12</v>
      </c>
      <c r="C22" s="47">
        <v>4388</v>
      </c>
      <c r="D22" s="47">
        <v>42523.08</v>
      </c>
      <c r="E22" s="52">
        <f t="shared" si="0"/>
        <v>24415058.810000002</v>
      </c>
      <c r="F22" s="55">
        <v>5729053.9100000001</v>
      </c>
      <c r="G22" s="55">
        <v>3231752.95</v>
      </c>
      <c r="H22" s="55">
        <v>12915282.640000001</v>
      </c>
      <c r="I22" s="55">
        <v>2088776.21</v>
      </c>
      <c r="J22" s="55">
        <v>450193.1</v>
      </c>
      <c r="K22" s="47">
        <v>94313</v>
      </c>
      <c r="L22" s="47">
        <v>865</v>
      </c>
      <c r="M22" s="47">
        <v>2084</v>
      </c>
      <c r="N22" s="48">
        <v>36634</v>
      </c>
    </row>
    <row r="23" spans="1:14" x14ac:dyDescent="0.35">
      <c r="A23" s="6" t="s">
        <v>10</v>
      </c>
      <c r="B23" s="9" t="s">
        <v>106</v>
      </c>
      <c r="C23" s="24">
        <f>SUM(C17,C22)</f>
        <v>4500</v>
      </c>
      <c r="D23" s="24">
        <f t="shared" ref="D23:N23" si="1">SUM(D17,D22)</f>
        <v>43660.79</v>
      </c>
      <c r="E23" s="56">
        <f t="shared" si="1"/>
        <v>25567249.320000004</v>
      </c>
      <c r="F23" s="56">
        <f t="shared" si="1"/>
        <v>6151394.5600000005</v>
      </c>
      <c r="G23" s="56">
        <f t="shared" si="1"/>
        <v>3353685.0300000003</v>
      </c>
      <c r="H23" s="56">
        <f t="shared" si="1"/>
        <v>13418875.700000001</v>
      </c>
      <c r="I23" s="56">
        <f t="shared" si="1"/>
        <v>2175239.89</v>
      </c>
      <c r="J23" s="56">
        <f t="shared" si="1"/>
        <v>468054.13999999996</v>
      </c>
      <c r="K23" s="24">
        <f t="shared" si="1"/>
        <v>97626</v>
      </c>
      <c r="L23" s="24">
        <f t="shared" si="1"/>
        <v>922</v>
      </c>
      <c r="M23" s="24">
        <f t="shared" si="1"/>
        <v>2251</v>
      </c>
      <c r="N23" s="24">
        <f t="shared" si="1"/>
        <v>37939</v>
      </c>
    </row>
    <row r="26" spans="1:14" x14ac:dyDescent="0.35">
      <c r="A26" t="s">
        <v>11</v>
      </c>
    </row>
    <row r="27" spans="1:14" x14ac:dyDescent="0.35">
      <c r="A27" t="s">
        <v>36</v>
      </c>
    </row>
    <row r="29" spans="1:14" x14ac:dyDescent="0.35">
      <c r="A29" s="8" t="s">
        <v>13</v>
      </c>
    </row>
    <row r="31" spans="1:14" x14ac:dyDescent="0.35">
      <c r="A31" t="s">
        <v>35</v>
      </c>
    </row>
    <row r="33" spans="1:1" x14ac:dyDescent="0.35">
      <c r="A33" t="s">
        <v>141</v>
      </c>
    </row>
    <row r="34" spans="1:1" x14ac:dyDescent="0.35">
      <c r="A34" t="s">
        <v>41</v>
      </c>
    </row>
    <row r="35" spans="1:1" x14ac:dyDescent="0.35">
      <c r="A35" s="14" t="s">
        <v>142</v>
      </c>
    </row>
    <row r="37" spans="1:1" x14ac:dyDescent="0.35">
      <c r="A37" s="19" t="s">
        <v>95</v>
      </c>
    </row>
  </sheetData>
  <mergeCells count="14">
    <mergeCell ref="C2:N2"/>
    <mergeCell ref="K3:N3"/>
    <mergeCell ref="C14:N14"/>
    <mergeCell ref="K15:N15"/>
    <mergeCell ref="B3:B4"/>
    <mergeCell ref="C3:C4"/>
    <mergeCell ref="D3:D4"/>
    <mergeCell ref="E3:E4"/>
    <mergeCell ref="F3:J3"/>
    <mergeCell ref="B15:B16"/>
    <mergeCell ref="C15:C16"/>
    <mergeCell ref="D15:D16"/>
    <mergeCell ref="E15:E16"/>
    <mergeCell ref="F15:J1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40"/>
  <sheetViews>
    <sheetView topLeftCell="C1" zoomScale="90" zoomScaleNormal="90" workbookViewId="0">
      <selection activeCell="L34" sqref="L34"/>
    </sheetView>
  </sheetViews>
  <sheetFormatPr defaultRowHeight="14.5" x14ac:dyDescent="0.35"/>
  <cols>
    <col min="1" max="1" width="6.54296875" customWidth="1"/>
    <col min="2" max="2" width="42" customWidth="1"/>
    <col min="3" max="3" width="12.54296875" customWidth="1"/>
    <col min="4" max="4" width="12.453125" bestFit="1" customWidth="1"/>
    <col min="5" max="5" width="15.453125" bestFit="1" customWidth="1"/>
    <col min="6" max="6" width="15.26953125" bestFit="1" customWidth="1"/>
    <col min="7" max="7" width="14.453125" bestFit="1" customWidth="1"/>
    <col min="8" max="8" width="15.26953125" bestFit="1" customWidth="1"/>
    <col min="9" max="9" width="15.453125" bestFit="1" customWidth="1"/>
    <col min="10" max="10" width="14.453125" bestFit="1" customWidth="1"/>
    <col min="11" max="11" width="9.54296875" bestFit="1" customWidth="1"/>
    <col min="12" max="12" width="11.26953125" bestFit="1" customWidth="1"/>
    <col min="13" max="13" width="9.54296875" bestFit="1" customWidth="1"/>
    <col min="14" max="14" width="12.54296875" customWidth="1"/>
    <col min="16" max="16" width="15.81640625" bestFit="1" customWidth="1"/>
  </cols>
  <sheetData>
    <row r="1" spans="1:16" x14ac:dyDescent="0.35">
      <c r="A1" s="10"/>
    </row>
    <row r="2" spans="1:16" x14ac:dyDescent="0.35">
      <c r="C2" s="97" t="s">
        <v>160</v>
      </c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</row>
    <row r="3" spans="1:16" ht="14.25" customHeight="1" x14ac:dyDescent="0.35">
      <c r="B3" s="94" t="s">
        <v>107</v>
      </c>
      <c r="C3" s="93" t="s">
        <v>165</v>
      </c>
      <c r="D3" s="93" t="s">
        <v>166</v>
      </c>
      <c r="E3" s="93" t="s">
        <v>167</v>
      </c>
      <c r="F3" s="93" t="s">
        <v>168</v>
      </c>
      <c r="G3" s="93"/>
      <c r="H3" s="93"/>
      <c r="I3" s="93"/>
      <c r="J3" s="93"/>
      <c r="K3" s="96" t="s">
        <v>169</v>
      </c>
      <c r="L3" s="96"/>
      <c r="M3" s="96"/>
      <c r="N3" s="96"/>
    </row>
    <row r="4" spans="1:16" ht="43.5" x14ac:dyDescent="0.35">
      <c r="B4" s="95"/>
      <c r="C4" s="94"/>
      <c r="D4" s="94"/>
      <c r="E4" s="94"/>
      <c r="F4" s="13" t="s">
        <v>38</v>
      </c>
      <c r="G4" s="13" t="s">
        <v>39</v>
      </c>
      <c r="H4" s="13" t="s">
        <v>37</v>
      </c>
      <c r="I4" s="13" t="s">
        <v>40</v>
      </c>
      <c r="J4" s="13" t="s">
        <v>100</v>
      </c>
      <c r="K4" s="2" t="s">
        <v>2</v>
      </c>
      <c r="L4" s="2" t="s">
        <v>1</v>
      </c>
      <c r="M4" s="2" t="s">
        <v>99</v>
      </c>
      <c r="N4" s="15" t="s">
        <v>42</v>
      </c>
      <c r="O4" s="15" t="s">
        <v>163</v>
      </c>
      <c r="P4" s="15" t="s">
        <v>164</v>
      </c>
    </row>
    <row r="5" spans="1:16" x14ac:dyDescent="0.35">
      <c r="A5" s="5" t="s">
        <v>4</v>
      </c>
      <c r="B5" s="3" t="s">
        <v>14</v>
      </c>
      <c r="C5" s="45">
        <v>302</v>
      </c>
      <c r="D5" s="62">
        <v>3206.04</v>
      </c>
      <c r="E5" s="52">
        <f>SUM(F5:J5)</f>
        <v>21293947.259999998</v>
      </c>
      <c r="F5" s="52">
        <v>8058708.96</v>
      </c>
      <c r="G5" s="52">
        <v>3386221.23</v>
      </c>
      <c r="H5" s="52">
        <v>3305895.61</v>
      </c>
      <c r="I5" s="52">
        <v>6018115.0599999996</v>
      </c>
      <c r="J5" s="52">
        <v>525006.4</v>
      </c>
      <c r="K5" s="45">
        <v>19779</v>
      </c>
      <c r="L5" s="45">
        <v>755</v>
      </c>
      <c r="M5" s="45">
        <v>6867</v>
      </c>
      <c r="N5" s="45">
        <v>17617</v>
      </c>
      <c r="O5" s="71">
        <v>3454.65</v>
      </c>
      <c r="P5" s="60">
        <v>22204187.550000001</v>
      </c>
    </row>
    <row r="6" spans="1:16" x14ac:dyDescent="0.35">
      <c r="A6" s="5" t="s">
        <v>5</v>
      </c>
      <c r="B6" s="4" t="s">
        <v>182</v>
      </c>
      <c r="C6" s="45">
        <v>239</v>
      </c>
      <c r="D6" s="62">
        <v>2462.7199999999998</v>
      </c>
      <c r="E6" s="52">
        <f t="shared" ref="E6:E10" si="0">SUM(F6:J6)</f>
        <v>16011433.740000002</v>
      </c>
      <c r="F6" s="52">
        <v>6177783.1100000003</v>
      </c>
      <c r="G6" s="52">
        <v>2251067.87</v>
      </c>
      <c r="H6" s="52">
        <v>2557371.7200000002</v>
      </c>
      <c r="I6" s="52">
        <v>4586077.4000000004</v>
      </c>
      <c r="J6" s="52">
        <v>439133.64</v>
      </c>
      <c r="K6" s="45">
        <v>15661</v>
      </c>
      <c r="L6" s="45">
        <v>456</v>
      </c>
      <c r="M6" s="45">
        <v>5245</v>
      </c>
      <c r="N6" s="45">
        <v>13285</v>
      </c>
      <c r="O6" s="71">
        <v>2754.93</v>
      </c>
      <c r="P6" s="60">
        <v>17305416.84</v>
      </c>
    </row>
    <row r="7" spans="1:16" x14ac:dyDescent="0.35">
      <c r="A7" s="5" t="s">
        <v>6</v>
      </c>
      <c r="B7" s="4" t="s">
        <v>183</v>
      </c>
      <c r="C7" s="45">
        <v>30</v>
      </c>
      <c r="D7" s="62">
        <v>344.75</v>
      </c>
      <c r="E7" s="52">
        <f t="shared" si="0"/>
        <v>3734274.41</v>
      </c>
      <c r="F7" s="52">
        <v>1667437</v>
      </c>
      <c r="G7" s="52">
        <v>988672.14</v>
      </c>
      <c r="H7" s="52">
        <v>458967.11</v>
      </c>
      <c r="I7" s="52">
        <v>553933.82999999996</v>
      </c>
      <c r="J7" s="52">
        <v>65264.33</v>
      </c>
      <c r="K7" s="45">
        <v>2866</v>
      </c>
      <c r="L7" s="45">
        <v>173</v>
      </c>
      <c r="M7" s="45">
        <v>1395</v>
      </c>
      <c r="N7" s="45">
        <v>1970</v>
      </c>
      <c r="O7" s="71">
        <v>336.64</v>
      </c>
      <c r="P7" s="60">
        <v>2821195.9</v>
      </c>
    </row>
    <row r="8" spans="1:16" x14ac:dyDescent="0.35">
      <c r="A8" s="5" t="s">
        <v>7</v>
      </c>
      <c r="B8" s="4" t="s">
        <v>184</v>
      </c>
      <c r="C8" s="47">
        <v>46</v>
      </c>
      <c r="D8" s="63">
        <v>545.53</v>
      </c>
      <c r="E8" s="52">
        <f t="shared" si="0"/>
        <v>2133341.6399999997</v>
      </c>
      <c r="F8" s="55">
        <v>351773.67</v>
      </c>
      <c r="G8" s="55">
        <v>234066.68</v>
      </c>
      <c r="H8" s="55">
        <v>423040.49</v>
      </c>
      <c r="I8" s="55">
        <v>1057269.98</v>
      </c>
      <c r="J8" s="55">
        <v>67190.820000000007</v>
      </c>
      <c r="K8" s="47">
        <v>2081</v>
      </c>
      <c r="L8" s="47">
        <v>139</v>
      </c>
      <c r="M8" s="47">
        <v>741</v>
      </c>
      <c r="N8" s="47">
        <v>3138</v>
      </c>
      <c r="O8" s="72">
        <v>515.62</v>
      </c>
      <c r="P8" s="61">
        <v>2809771.89</v>
      </c>
    </row>
    <row r="9" spans="1:16" x14ac:dyDescent="0.35">
      <c r="A9" s="5" t="s">
        <v>8</v>
      </c>
      <c r="B9" s="51" t="s">
        <v>15</v>
      </c>
      <c r="C9" s="23"/>
      <c r="D9" s="64"/>
      <c r="E9" s="52"/>
      <c r="F9" s="22"/>
      <c r="G9" s="22"/>
      <c r="H9" s="22"/>
      <c r="I9" s="22"/>
      <c r="J9" s="22"/>
      <c r="K9" s="21"/>
      <c r="L9" s="21"/>
      <c r="M9" s="21"/>
      <c r="N9" s="21"/>
      <c r="O9" s="73"/>
      <c r="P9" s="54"/>
    </row>
    <row r="10" spans="1:16" x14ac:dyDescent="0.35">
      <c r="A10" s="5" t="s">
        <v>9</v>
      </c>
      <c r="B10" s="1" t="s">
        <v>12</v>
      </c>
      <c r="C10" s="45">
        <v>1093</v>
      </c>
      <c r="D10" s="62">
        <v>10860.38</v>
      </c>
      <c r="E10" s="52">
        <f t="shared" si="0"/>
        <v>41301527.239999995</v>
      </c>
      <c r="F10" s="52">
        <v>5678831.7400000002</v>
      </c>
      <c r="G10" s="52">
        <v>7695219.5499999998</v>
      </c>
      <c r="H10" s="52">
        <v>6260180.6699999999</v>
      </c>
      <c r="I10" s="52">
        <v>20099964.199999999</v>
      </c>
      <c r="J10" s="52">
        <v>1567331.08</v>
      </c>
      <c r="K10" s="45">
        <v>36746</v>
      </c>
      <c r="L10" s="45">
        <v>390</v>
      </c>
      <c r="M10" s="45">
        <v>4960</v>
      </c>
      <c r="N10" s="45">
        <v>46443</v>
      </c>
      <c r="O10" s="71">
        <v>12928.07</v>
      </c>
      <c r="P10" s="60">
        <v>65509712.890000001</v>
      </c>
    </row>
    <row r="11" spans="1:16" x14ac:dyDescent="0.35">
      <c r="A11" s="5" t="s">
        <v>10</v>
      </c>
      <c r="B11" s="1" t="s">
        <v>162</v>
      </c>
      <c r="C11" s="23">
        <v>271</v>
      </c>
      <c r="D11" s="64"/>
      <c r="E11" s="22"/>
      <c r="F11" s="22"/>
      <c r="G11" s="22"/>
      <c r="H11" s="22"/>
      <c r="I11" s="22"/>
      <c r="J11" s="22"/>
      <c r="K11" s="21"/>
      <c r="L11" s="21"/>
      <c r="M11" s="21"/>
      <c r="N11" s="21"/>
      <c r="O11" s="73">
        <v>2589.61</v>
      </c>
      <c r="P11" s="54">
        <v>21367314</v>
      </c>
    </row>
    <row r="12" spans="1:16" x14ac:dyDescent="0.35">
      <c r="A12" s="6" t="s">
        <v>127</v>
      </c>
      <c r="B12" s="9" t="s">
        <v>16</v>
      </c>
      <c r="C12" s="24">
        <v>1666</v>
      </c>
      <c r="D12" s="65">
        <f>SUM(D5,D10)</f>
        <v>14066.419999999998</v>
      </c>
      <c r="E12" s="25">
        <f t="shared" ref="E12:N12" si="1">SUM(E5,E10)</f>
        <v>62595474.499999993</v>
      </c>
      <c r="F12" s="25">
        <f t="shared" si="1"/>
        <v>13737540.699999999</v>
      </c>
      <c r="G12" s="25">
        <f t="shared" si="1"/>
        <v>11081440.779999999</v>
      </c>
      <c r="H12" s="25">
        <f t="shared" si="1"/>
        <v>9566076.2799999993</v>
      </c>
      <c r="I12" s="25">
        <f t="shared" si="1"/>
        <v>26118079.259999998</v>
      </c>
      <c r="J12" s="25">
        <f t="shared" si="1"/>
        <v>2092337.48</v>
      </c>
      <c r="K12" s="24">
        <f t="shared" si="1"/>
        <v>56525</v>
      </c>
      <c r="L12" s="24">
        <f t="shared" si="1"/>
        <v>1145</v>
      </c>
      <c r="M12" s="24">
        <f t="shared" si="1"/>
        <v>11827</v>
      </c>
      <c r="N12" s="24">
        <f t="shared" si="1"/>
        <v>64060</v>
      </c>
      <c r="O12" s="74">
        <f>SUM(O5,O10,O11)</f>
        <v>18972.329999999998</v>
      </c>
      <c r="P12" s="56">
        <f>SUM(P5,P10,P11)</f>
        <v>109081214.44</v>
      </c>
    </row>
    <row r="13" spans="1:16" x14ac:dyDescent="0.35">
      <c r="A13" s="7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</row>
    <row r="14" spans="1:16" x14ac:dyDescent="0.35">
      <c r="A14" s="7"/>
    </row>
    <row r="15" spans="1:16" x14ac:dyDescent="0.35">
      <c r="C15" s="97" t="s">
        <v>161</v>
      </c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</row>
    <row r="16" spans="1:16" ht="14.25" customHeight="1" x14ac:dyDescent="0.35">
      <c r="B16" s="94" t="s">
        <v>107</v>
      </c>
      <c r="C16" s="93" t="s">
        <v>165</v>
      </c>
      <c r="D16" s="93" t="s">
        <v>166</v>
      </c>
      <c r="E16" s="93" t="s">
        <v>167</v>
      </c>
      <c r="F16" s="93" t="s">
        <v>168</v>
      </c>
      <c r="G16" s="93"/>
      <c r="H16" s="93"/>
      <c r="I16" s="93"/>
      <c r="J16" s="93"/>
      <c r="K16" s="96" t="s">
        <v>169</v>
      </c>
      <c r="L16" s="96"/>
      <c r="M16" s="96"/>
      <c r="N16" s="96"/>
    </row>
    <row r="17" spans="1:16" ht="43.5" x14ac:dyDescent="0.35">
      <c r="B17" s="95"/>
      <c r="C17" s="94"/>
      <c r="D17" s="94"/>
      <c r="E17" s="94"/>
      <c r="F17" s="13" t="s">
        <v>38</v>
      </c>
      <c r="G17" s="13" t="s">
        <v>39</v>
      </c>
      <c r="H17" s="13" t="s">
        <v>37</v>
      </c>
      <c r="I17" s="13" t="s">
        <v>40</v>
      </c>
      <c r="J17" s="13" t="s">
        <v>100</v>
      </c>
      <c r="K17" s="2" t="s">
        <v>2</v>
      </c>
      <c r="L17" s="2" t="s">
        <v>1</v>
      </c>
      <c r="M17" s="2" t="s">
        <v>99</v>
      </c>
      <c r="N17" s="15" t="s">
        <v>42</v>
      </c>
      <c r="O17" s="15" t="s">
        <v>163</v>
      </c>
      <c r="P17" s="15" t="s">
        <v>164</v>
      </c>
    </row>
    <row r="18" spans="1:16" x14ac:dyDescent="0.35">
      <c r="A18" s="5" t="s">
        <v>4</v>
      </c>
      <c r="B18" s="3" t="s">
        <v>14</v>
      </c>
      <c r="C18" s="45">
        <v>529</v>
      </c>
      <c r="D18" s="62">
        <v>5630.54</v>
      </c>
      <c r="E18" s="52">
        <f>SUM(F18:J18)</f>
        <v>12310984.930000002</v>
      </c>
      <c r="F18" s="52">
        <v>4464236.74</v>
      </c>
      <c r="G18" s="52">
        <v>1478157.96</v>
      </c>
      <c r="H18" s="52">
        <v>2567357.94</v>
      </c>
      <c r="I18" s="52">
        <v>3546375.48</v>
      </c>
      <c r="J18" s="52">
        <v>254856.81</v>
      </c>
      <c r="K18" s="45">
        <v>16990</v>
      </c>
      <c r="L18" s="45">
        <v>252</v>
      </c>
      <c r="M18" s="45">
        <v>2886</v>
      </c>
      <c r="N18" s="45">
        <v>19092</v>
      </c>
      <c r="O18" s="71">
        <v>5696.83</v>
      </c>
      <c r="P18" s="60">
        <v>3668628.65</v>
      </c>
    </row>
    <row r="19" spans="1:16" x14ac:dyDescent="0.35">
      <c r="A19" s="5" t="s">
        <v>5</v>
      </c>
      <c r="B19" s="4" t="s">
        <v>182</v>
      </c>
      <c r="C19" s="45">
        <v>293</v>
      </c>
      <c r="D19" s="62">
        <v>3113.56</v>
      </c>
      <c r="E19" s="52">
        <f t="shared" ref="E19:E23" si="2">SUM(F19:J19)</f>
        <v>8034196.1000000006</v>
      </c>
      <c r="F19" s="52">
        <v>2958108.06</v>
      </c>
      <c r="G19" s="52">
        <v>871995.74</v>
      </c>
      <c r="H19" s="52">
        <v>1802152.86</v>
      </c>
      <c r="I19" s="52">
        <v>2260901.83</v>
      </c>
      <c r="J19" s="52">
        <v>141037.60999999999</v>
      </c>
      <c r="K19" s="45">
        <v>10635</v>
      </c>
      <c r="L19" s="45">
        <v>160</v>
      </c>
      <c r="M19" s="45">
        <v>2179</v>
      </c>
      <c r="N19" s="45">
        <v>11098</v>
      </c>
      <c r="O19" s="71">
        <v>3154.19</v>
      </c>
      <c r="P19" s="60">
        <v>2293171.5699999998</v>
      </c>
    </row>
    <row r="20" spans="1:16" x14ac:dyDescent="0.35">
      <c r="A20" s="5" t="s">
        <v>6</v>
      </c>
      <c r="B20" s="4" t="s">
        <v>183</v>
      </c>
      <c r="C20" s="45">
        <v>48</v>
      </c>
      <c r="D20" s="62">
        <v>483.89</v>
      </c>
      <c r="E20" s="52">
        <f t="shared" si="2"/>
        <v>2333380.2099999995</v>
      </c>
      <c r="F20" s="52">
        <v>1370235.27</v>
      </c>
      <c r="G20" s="52">
        <v>288512.86</v>
      </c>
      <c r="H20" s="52">
        <v>333972.77</v>
      </c>
      <c r="I20" s="52">
        <v>294649.78000000003</v>
      </c>
      <c r="J20" s="52">
        <v>46009.53</v>
      </c>
      <c r="K20" s="45">
        <v>2151</v>
      </c>
      <c r="L20" s="45">
        <v>82</v>
      </c>
      <c r="M20" s="45">
        <v>600</v>
      </c>
      <c r="N20" s="45">
        <v>1889</v>
      </c>
      <c r="O20" s="71">
        <v>523.79999999999995</v>
      </c>
      <c r="P20" s="60">
        <v>345330.06</v>
      </c>
    </row>
    <row r="21" spans="1:16" x14ac:dyDescent="0.35">
      <c r="A21" s="5" t="s">
        <v>7</v>
      </c>
      <c r="B21" s="4" t="s">
        <v>184</v>
      </c>
      <c r="C21" s="47">
        <v>215</v>
      </c>
      <c r="D21" s="63">
        <v>2361.6799999999998</v>
      </c>
      <c r="E21" s="52">
        <f t="shared" si="2"/>
        <v>2635729.7599999998</v>
      </c>
      <c r="F21" s="55">
        <v>233275</v>
      </c>
      <c r="G21" s="55">
        <v>369952.49</v>
      </c>
      <c r="H21" s="55">
        <v>697542.6</v>
      </c>
      <c r="I21" s="55">
        <v>1258250.01</v>
      </c>
      <c r="J21" s="55">
        <v>76709.66</v>
      </c>
      <c r="K21" s="47">
        <v>5353</v>
      </c>
      <c r="L21" s="47">
        <v>18</v>
      </c>
      <c r="M21" s="47">
        <v>227</v>
      </c>
      <c r="N21" s="47">
        <v>7385</v>
      </c>
      <c r="O21" s="72">
        <v>2294.58</v>
      </c>
      <c r="P21" s="61">
        <v>1268759.3700000001</v>
      </c>
    </row>
    <row r="22" spans="1:16" x14ac:dyDescent="0.35">
      <c r="A22" s="5" t="s">
        <v>8</v>
      </c>
      <c r="B22" s="51" t="s">
        <v>15</v>
      </c>
      <c r="C22" s="23"/>
      <c r="D22" s="64"/>
      <c r="E22" s="52"/>
      <c r="F22" s="22"/>
      <c r="G22" s="22"/>
      <c r="H22" s="22"/>
      <c r="I22" s="22"/>
      <c r="J22" s="22"/>
      <c r="K22" s="21"/>
      <c r="L22" s="21"/>
      <c r="M22" s="21"/>
      <c r="N22" s="21"/>
      <c r="O22" s="73"/>
      <c r="P22" s="54"/>
    </row>
    <row r="23" spans="1:16" x14ac:dyDescent="0.35">
      <c r="A23" s="5" t="s">
        <v>9</v>
      </c>
      <c r="B23" s="1" t="s">
        <v>12</v>
      </c>
      <c r="C23" s="45">
        <v>5024</v>
      </c>
      <c r="D23" s="62">
        <v>47658.63</v>
      </c>
      <c r="E23" s="52">
        <f t="shared" si="2"/>
        <v>50066789.809999995</v>
      </c>
      <c r="F23" s="52">
        <v>8978021.7699999996</v>
      </c>
      <c r="G23" s="52">
        <v>5647722.4800000004</v>
      </c>
      <c r="H23" s="52">
        <v>9898062.7599999998</v>
      </c>
      <c r="I23" s="52">
        <v>24350663.34</v>
      </c>
      <c r="J23" s="52">
        <v>1192319.46</v>
      </c>
      <c r="K23" s="45">
        <v>81171</v>
      </c>
      <c r="L23" s="45">
        <v>511</v>
      </c>
      <c r="M23" s="45">
        <v>4898</v>
      </c>
      <c r="N23" s="45">
        <v>130739</v>
      </c>
      <c r="O23" s="71">
        <v>56200.38</v>
      </c>
      <c r="P23" s="60">
        <v>28978288.73</v>
      </c>
    </row>
    <row r="24" spans="1:16" x14ac:dyDescent="0.35">
      <c r="A24" s="5" t="s">
        <v>10</v>
      </c>
      <c r="B24" s="1" t="s">
        <v>162</v>
      </c>
      <c r="C24" s="23">
        <v>1348</v>
      </c>
      <c r="D24" s="64"/>
      <c r="E24" s="22"/>
      <c r="F24" s="22"/>
      <c r="G24" s="22"/>
      <c r="H24" s="22"/>
      <c r="I24" s="22"/>
      <c r="J24" s="22"/>
      <c r="K24" s="21"/>
      <c r="L24" s="21"/>
      <c r="M24" s="21"/>
      <c r="N24" s="21"/>
      <c r="O24" s="73">
        <v>10821.79</v>
      </c>
      <c r="P24" s="54">
        <v>6348668.79</v>
      </c>
    </row>
    <row r="25" spans="1:16" x14ac:dyDescent="0.35">
      <c r="A25" s="6" t="s">
        <v>127</v>
      </c>
      <c r="B25" s="9" t="s">
        <v>16</v>
      </c>
      <c r="C25" s="24">
        <v>6901</v>
      </c>
      <c r="D25" s="65">
        <f>SUM(D18,D23)</f>
        <v>53289.17</v>
      </c>
      <c r="E25" s="56">
        <f t="shared" ref="E25:N25" si="3">SUM(E18,E23)</f>
        <v>62377774.739999995</v>
      </c>
      <c r="F25" s="56">
        <f t="shared" si="3"/>
        <v>13442258.51</v>
      </c>
      <c r="G25" s="56">
        <f t="shared" si="3"/>
        <v>7125880.4400000004</v>
      </c>
      <c r="H25" s="56">
        <f t="shared" si="3"/>
        <v>12465420.699999999</v>
      </c>
      <c r="I25" s="56">
        <f t="shared" si="3"/>
        <v>27897038.82</v>
      </c>
      <c r="J25" s="56">
        <f t="shared" si="3"/>
        <v>1447176.27</v>
      </c>
      <c r="K25" s="65">
        <f t="shared" si="3"/>
        <v>98161</v>
      </c>
      <c r="L25" s="65">
        <f t="shared" si="3"/>
        <v>763</v>
      </c>
      <c r="M25" s="65">
        <f t="shared" si="3"/>
        <v>7784</v>
      </c>
      <c r="N25" s="65">
        <f t="shared" si="3"/>
        <v>149831</v>
      </c>
      <c r="O25" s="74">
        <f>SUM(O18,O23,O24)</f>
        <v>72719</v>
      </c>
      <c r="P25" s="56">
        <f>SUM(P18,P23,P24)</f>
        <v>38995586.170000002</v>
      </c>
    </row>
    <row r="26" spans="1:16" x14ac:dyDescent="0.35">
      <c r="C26" s="50"/>
    </row>
    <row r="28" spans="1:16" x14ac:dyDescent="0.35">
      <c r="A28" t="s">
        <v>133</v>
      </c>
    </row>
    <row r="29" spans="1:16" x14ac:dyDescent="0.35">
      <c r="A29" t="s">
        <v>134</v>
      </c>
    </row>
    <row r="31" spans="1:16" x14ac:dyDescent="0.35">
      <c r="A31" s="8" t="s">
        <v>13</v>
      </c>
    </row>
    <row r="32" spans="1:16" x14ac:dyDescent="0.35">
      <c r="A32" s="8"/>
    </row>
    <row r="33" spans="1:1" x14ac:dyDescent="0.35">
      <c r="A33" t="s">
        <v>29</v>
      </c>
    </row>
    <row r="34" spans="1:1" x14ac:dyDescent="0.35">
      <c r="A34" t="s">
        <v>30</v>
      </c>
    </row>
    <row r="36" spans="1:1" x14ac:dyDescent="0.35">
      <c r="A36" t="s">
        <v>141</v>
      </c>
    </row>
    <row r="37" spans="1:1" x14ac:dyDescent="0.35">
      <c r="A37" t="s">
        <v>41</v>
      </c>
    </row>
    <row r="38" spans="1:1" x14ac:dyDescent="0.35">
      <c r="A38" s="14" t="s">
        <v>142</v>
      </c>
    </row>
    <row r="40" spans="1:1" x14ac:dyDescent="0.35">
      <c r="A40" s="19" t="s">
        <v>95</v>
      </c>
    </row>
  </sheetData>
  <mergeCells count="14">
    <mergeCell ref="C2:N2"/>
    <mergeCell ref="K3:N3"/>
    <mergeCell ref="C15:N15"/>
    <mergeCell ref="K16:N16"/>
    <mergeCell ref="B3:B4"/>
    <mergeCell ref="C3:C4"/>
    <mergeCell ref="D3:D4"/>
    <mergeCell ref="E3:E4"/>
    <mergeCell ref="F3:J3"/>
    <mergeCell ref="B16:B17"/>
    <mergeCell ref="C16:C17"/>
    <mergeCell ref="D16:D17"/>
    <mergeCell ref="E16:E17"/>
    <mergeCell ref="F16:J16"/>
  </mergeCells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39"/>
  <sheetViews>
    <sheetView topLeftCell="A11" zoomScaleNormal="100" workbookViewId="0">
      <selection activeCell="S24" sqref="S24"/>
    </sheetView>
  </sheetViews>
  <sheetFormatPr defaultRowHeight="14.5" x14ac:dyDescent="0.35"/>
  <cols>
    <col min="1" max="1" width="6.54296875" customWidth="1"/>
    <col min="2" max="2" width="42" customWidth="1"/>
    <col min="3" max="3" width="12.54296875" customWidth="1"/>
    <col min="4" max="4" width="12.26953125" bestFit="1" customWidth="1"/>
    <col min="5" max="5" width="15.7265625" bestFit="1" customWidth="1"/>
    <col min="6" max="7" width="14.7265625" bestFit="1" customWidth="1"/>
    <col min="8" max="9" width="15.7265625" bestFit="1" customWidth="1"/>
    <col min="10" max="10" width="14.7265625" bestFit="1" customWidth="1"/>
    <col min="11" max="11" width="7.54296875" bestFit="1" customWidth="1"/>
    <col min="12" max="14" width="12.54296875" customWidth="1"/>
    <col min="16" max="16" width="17" customWidth="1"/>
  </cols>
  <sheetData>
    <row r="1" spans="1:16" x14ac:dyDescent="0.35">
      <c r="A1" s="10"/>
    </row>
    <row r="2" spans="1:16" x14ac:dyDescent="0.35">
      <c r="C2" s="97" t="s">
        <v>170</v>
      </c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</row>
    <row r="3" spans="1:16" ht="14.25" customHeight="1" x14ac:dyDescent="0.35">
      <c r="B3" s="94" t="s">
        <v>108</v>
      </c>
      <c r="C3" s="93" t="s">
        <v>165</v>
      </c>
      <c r="D3" s="93" t="s">
        <v>166</v>
      </c>
      <c r="E3" s="93" t="s">
        <v>167</v>
      </c>
      <c r="F3" s="93" t="s">
        <v>168</v>
      </c>
      <c r="G3" s="93"/>
      <c r="H3" s="93"/>
      <c r="I3" s="93"/>
      <c r="J3" s="93"/>
      <c r="K3" s="96" t="s">
        <v>169</v>
      </c>
      <c r="L3" s="96"/>
      <c r="M3" s="96"/>
      <c r="N3" s="96"/>
    </row>
    <row r="4" spans="1:16" ht="43.5" x14ac:dyDescent="0.35">
      <c r="B4" s="95"/>
      <c r="C4" s="94"/>
      <c r="D4" s="94"/>
      <c r="E4" s="94"/>
      <c r="F4" s="13" t="s">
        <v>38</v>
      </c>
      <c r="G4" s="13" t="s">
        <v>39</v>
      </c>
      <c r="H4" s="13" t="s">
        <v>37</v>
      </c>
      <c r="I4" s="13" t="s">
        <v>40</v>
      </c>
      <c r="J4" s="13" t="s">
        <v>100</v>
      </c>
      <c r="K4" s="2" t="s">
        <v>2</v>
      </c>
      <c r="L4" s="2" t="s">
        <v>1</v>
      </c>
      <c r="M4" s="2" t="s">
        <v>99</v>
      </c>
      <c r="N4" s="15" t="s">
        <v>42</v>
      </c>
      <c r="O4" s="15" t="s">
        <v>163</v>
      </c>
      <c r="P4" s="15" t="s">
        <v>164</v>
      </c>
    </row>
    <row r="5" spans="1:16" x14ac:dyDescent="0.35">
      <c r="A5" s="5" t="s">
        <v>4</v>
      </c>
      <c r="B5" s="3" t="s">
        <v>14</v>
      </c>
      <c r="C5" s="45">
        <v>188</v>
      </c>
      <c r="D5" s="62">
        <v>1910.37</v>
      </c>
      <c r="E5" s="52">
        <f>SUM(F5:J5)</f>
        <v>13007067.549999999</v>
      </c>
      <c r="F5" s="52">
        <v>4085490.06</v>
      </c>
      <c r="G5" s="52">
        <v>1438382.03</v>
      </c>
      <c r="H5" s="52">
        <v>2267481.29</v>
      </c>
      <c r="I5" s="52">
        <v>4396305.66</v>
      </c>
      <c r="J5" s="52">
        <v>819408.51</v>
      </c>
      <c r="K5" s="45">
        <v>12532</v>
      </c>
      <c r="L5" s="45">
        <v>229</v>
      </c>
      <c r="M5" s="45">
        <v>3186</v>
      </c>
      <c r="N5" s="45">
        <v>12342</v>
      </c>
      <c r="O5" s="71">
        <v>2209.61</v>
      </c>
      <c r="P5" s="60">
        <v>16174454.890000001</v>
      </c>
    </row>
    <row r="6" spans="1:16" x14ac:dyDescent="0.35">
      <c r="A6" s="5" t="s">
        <v>5</v>
      </c>
      <c r="B6" s="4" t="s">
        <v>182</v>
      </c>
      <c r="C6" s="45">
        <v>160</v>
      </c>
      <c r="D6" s="62">
        <v>1580.83</v>
      </c>
      <c r="E6" s="52">
        <f t="shared" ref="E6:E10" si="0">SUM(F6:J6)</f>
        <v>10566096.439999999</v>
      </c>
      <c r="F6" s="52">
        <v>3525005.42</v>
      </c>
      <c r="G6" s="52">
        <v>1162473.1399999999</v>
      </c>
      <c r="H6" s="52">
        <v>1951423.37</v>
      </c>
      <c r="I6" s="52">
        <v>3140885.56</v>
      </c>
      <c r="J6" s="52">
        <v>786308.95</v>
      </c>
      <c r="K6" s="45">
        <v>10898</v>
      </c>
      <c r="L6" s="45">
        <v>196</v>
      </c>
      <c r="M6" s="45">
        <v>2718</v>
      </c>
      <c r="N6" s="45">
        <v>9738</v>
      </c>
      <c r="O6" s="71">
        <v>1894.36</v>
      </c>
      <c r="P6" s="60">
        <v>13312419.91</v>
      </c>
    </row>
    <row r="7" spans="1:16" x14ac:dyDescent="0.35">
      <c r="A7" s="5" t="s">
        <v>6</v>
      </c>
      <c r="B7" s="4" t="s">
        <v>183</v>
      </c>
      <c r="C7" s="45">
        <v>14</v>
      </c>
      <c r="D7" s="62">
        <v>163.24</v>
      </c>
      <c r="E7" s="52">
        <f t="shared" si="0"/>
        <v>1685906.3699999999</v>
      </c>
      <c r="F7" s="52">
        <v>556190.46</v>
      </c>
      <c r="G7" s="52">
        <v>183381.29</v>
      </c>
      <c r="H7" s="52">
        <v>147001.09</v>
      </c>
      <c r="I7" s="52">
        <v>780226.87</v>
      </c>
      <c r="J7" s="52">
        <v>19106.66</v>
      </c>
      <c r="K7" s="45">
        <v>1081</v>
      </c>
      <c r="L7" s="45">
        <v>32</v>
      </c>
      <c r="M7" s="45">
        <v>466</v>
      </c>
      <c r="N7" s="45">
        <v>1152</v>
      </c>
      <c r="O7" s="71">
        <v>157.61000000000001</v>
      </c>
      <c r="P7" s="60">
        <v>1919039.43</v>
      </c>
    </row>
    <row r="8" spans="1:16" x14ac:dyDescent="0.35">
      <c r="A8" s="5" t="s">
        <v>7</v>
      </c>
      <c r="B8" s="4" t="s">
        <v>184</v>
      </c>
      <c r="C8" s="47">
        <v>21</v>
      </c>
      <c r="D8" s="63">
        <v>251.49</v>
      </c>
      <c r="E8" s="52">
        <f t="shared" si="0"/>
        <v>997892.21</v>
      </c>
      <c r="F8" s="55">
        <v>20051.47</v>
      </c>
      <c r="G8" s="55">
        <v>107605.74</v>
      </c>
      <c r="H8" s="55">
        <v>239949.53</v>
      </c>
      <c r="I8" s="55">
        <v>531923.68999999994</v>
      </c>
      <c r="J8" s="55">
        <v>98361.78</v>
      </c>
      <c r="K8" s="47">
        <v>879</v>
      </c>
      <c r="L8" s="47">
        <v>10</v>
      </c>
      <c r="M8" s="47">
        <v>22</v>
      </c>
      <c r="N8" s="47">
        <v>1697</v>
      </c>
      <c r="O8" s="72">
        <v>242.01</v>
      </c>
      <c r="P8" s="61">
        <v>1242482.24</v>
      </c>
    </row>
    <row r="9" spans="1:16" x14ac:dyDescent="0.35">
      <c r="A9" s="5" t="s">
        <v>8</v>
      </c>
      <c r="B9" s="4" t="s">
        <v>15</v>
      </c>
      <c r="C9" s="23"/>
      <c r="D9" s="64"/>
      <c r="E9" s="52"/>
      <c r="F9" s="22"/>
      <c r="G9" s="22"/>
      <c r="H9" s="22"/>
      <c r="I9" s="22"/>
      <c r="J9" s="22"/>
      <c r="K9" s="21"/>
      <c r="L9" s="21"/>
      <c r="M9" s="21"/>
      <c r="N9" s="21"/>
      <c r="O9" s="73"/>
      <c r="P9" s="54"/>
    </row>
    <row r="10" spans="1:16" x14ac:dyDescent="0.35">
      <c r="A10" s="5" t="s">
        <v>9</v>
      </c>
      <c r="B10" s="1" t="s">
        <v>12</v>
      </c>
      <c r="C10" s="45">
        <v>841</v>
      </c>
      <c r="D10" s="62">
        <v>8119.3</v>
      </c>
      <c r="E10" s="52">
        <f t="shared" si="0"/>
        <v>35297030.43</v>
      </c>
      <c r="F10" s="52">
        <v>4667114.7300000004</v>
      </c>
      <c r="G10" s="52">
        <v>5023320.1900000004</v>
      </c>
      <c r="H10" s="52">
        <v>6705198.5199999996</v>
      </c>
      <c r="I10" s="52">
        <v>16442335.07</v>
      </c>
      <c r="J10" s="52">
        <v>2459061.92</v>
      </c>
      <c r="K10" s="45">
        <v>34580</v>
      </c>
      <c r="L10" s="45">
        <v>319</v>
      </c>
      <c r="M10" s="45">
        <v>3813</v>
      </c>
      <c r="N10" s="45">
        <v>35090</v>
      </c>
      <c r="O10" s="71">
        <v>9903</v>
      </c>
      <c r="P10" s="60">
        <v>55790263.729999997</v>
      </c>
    </row>
    <row r="11" spans="1:16" x14ac:dyDescent="0.35">
      <c r="A11" s="5" t="s">
        <v>10</v>
      </c>
      <c r="B11" s="1" t="s">
        <v>162</v>
      </c>
      <c r="C11" s="23">
        <v>219</v>
      </c>
      <c r="D11" s="64"/>
      <c r="E11" s="22"/>
      <c r="F11" s="22"/>
      <c r="G11" s="22"/>
      <c r="H11" s="22"/>
      <c r="I11" s="22"/>
      <c r="J11" s="22"/>
      <c r="K11" s="21"/>
      <c r="L11" s="21"/>
      <c r="M11" s="21"/>
      <c r="N11" s="21"/>
      <c r="O11" s="73">
        <v>2035.33</v>
      </c>
      <c r="P11" s="54">
        <v>16470975.939999999</v>
      </c>
    </row>
    <row r="12" spans="1:16" x14ac:dyDescent="0.35">
      <c r="A12" s="6" t="s">
        <v>127</v>
      </c>
      <c r="B12" s="9" t="s">
        <v>128</v>
      </c>
      <c r="C12" s="24">
        <v>1248</v>
      </c>
      <c r="D12" s="65">
        <f>SUM(D5,D10)</f>
        <v>10029.67</v>
      </c>
      <c r="E12" s="56">
        <f t="shared" ref="E12:N12" si="1">SUM(E5,E10)</f>
        <v>48304097.979999997</v>
      </c>
      <c r="F12" s="56">
        <f t="shared" si="1"/>
        <v>8752604.790000001</v>
      </c>
      <c r="G12" s="56">
        <f t="shared" si="1"/>
        <v>6461702.2200000007</v>
      </c>
      <c r="H12" s="56">
        <f t="shared" si="1"/>
        <v>8972679.8099999987</v>
      </c>
      <c r="I12" s="56">
        <f t="shared" si="1"/>
        <v>20838640.73</v>
      </c>
      <c r="J12" s="56">
        <f t="shared" si="1"/>
        <v>3278470.4299999997</v>
      </c>
      <c r="K12" s="65">
        <f t="shared" si="1"/>
        <v>47112</v>
      </c>
      <c r="L12" s="65">
        <f t="shared" si="1"/>
        <v>548</v>
      </c>
      <c r="M12" s="65">
        <f t="shared" si="1"/>
        <v>6999</v>
      </c>
      <c r="N12" s="65">
        <f t="shared" si="1"/>
        <v>47432</v>
      </c>
      <c r="O12" s="74">
        <f>SUM(O5,O10,O11)</f>
        <v>14147.94</v>
      </c>
      <c r="P12" s="56">
        <f>SUM(P5,P10,P11)</f>
        <v>88435694.560000002</v>
      </c>
    </row>
    <row r="13" spans="1:16" x14ac:dyDescent="0.35">
      <c r="A13" s="7"/>
      <c r="B13" s="10"/>
      <c r="C13" s="31"/>
      <c r="D13" s="32"/>
      <c r="E13" s="33"/>
      <c r="F13" s="33"/>
      <c r="G13" s="33"/>
      <c r="H13" s="33"/>
      <c r="I13" s="33"/>
      <c r="J13" s="33"/>
      <c r="K13" s="32"/>
      <c r="L13" s="32"/>
      <c r="M13" s="32"/>
      <c r="N13" s="32"/>
    </row>
    <row r="14" spans="1:16" x14ac:dyDescent="0.35">
      <c r="A14" s="7"/>
    </row>
    <row r="15" spans="1:16" x14ac:dyDescent="0.35">
      <c r="C15" s="97" t="s">
        <v>171</v>
      </c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</row>
    <row r="16" spans="1:16" ht="14.25" customHeight="1" x14ac:dyDescent="0.35">
      <c r="B16" s="94" t="s">
        <v>108</v>
      </c>
      <c r="C16" s="93" t="s">
        <v>165</v>
      </c>
      <c r="D16" s="93" t="s">
        <v>166</v>
      </c>
      <c r="E16" s="93" t="s">
        <v>167</v>
      </c>
      <c r="F16" s="93" t="s">
        <v>168</v>
      </c>
      <c r="G16" s="93"/>
      <c r="H16" s="93"/>
      <c r="I16" s="93"/>
      <c r="J16" s="93"/>
      <c r="K16" s="96" t="s">
        <v>169</v>
      </c>
      <c r="L16" s="96"/>
      <c r="M16" s="96"/>
      <c r="N16" s="96"/>
    </row>
    <row r="17" spans="1:16" ht="43.5" x14ac:dyDescent="0.35">
      <c r="B17" s="95"/>
      <c r="C17" s="94"/>
      <c r="D17" s="94"/>
      <c r="E17" s="94"/>
      <c r="F17" s="13" t="s">
        <v>38</v>
      </c>
      <c r="G17" s="13" t="s">
        <v>39</v>
      </c>
      <c r="H17" s="13" t="s">
        <v>37</v>
      </c>
      <c r="I17" s="13" t="s">
        <v>40</v>
      </c>
      <c r="J17" s="13" t="s">
        <v>100</v>
      </c>
      <c r="K17" s="2" t="s">
        <v>2</v>
      </c>
      <c r="L17" s="2" t="s">
        <v>1</v>
      </c>
      <c r="M17" s="2" t="s">
        <v>99</v>
      </c>
      <c r="N17" s="15" t="s">
        <v>42</v>
      </c>
      <c r="O17" s="15" t="s">
        <v>163</v>
      </c>
      <c r="P17" s="15" t="s">
        <v>164</v>
      </c>
    </row>
    <row r="18" spans="1:16" x14ac:dyDescent="0.35">
      <c r="A18" s="5" t="s">
        <v>4</v>
      </c>
      <c r="B18" s="3" t="s">
        <v>14</v>
      </c>
      <c r="C18" s="45">
        <v>258</v>
      </c>
      <c r="D18" s="62">
        <v>2659.57</v>
      </c>
      <c r="E18" s="52">
        <f>SUM(F18:J18)</f>
        <v>7341782.379999999</v>
      </c>
      <c r="F18" s="52">
        <v>2845967.69</v>
      </c>
      <c r="G18" s="52">
        <v>1351657.49</v>
      </c>
      <c r="H18" s="52">
        <v>1652878.18</v>
      </c>
      <c r="I18" s="52">
        <v>1289260.6000000001</v>
      </c>
      <c r="J18" s="52">
        <v>202018.42</v>
      </c>
      <c r="K18" s="45">
        <v>11477</v>
      </c>
      <c r="L18" s="45">
        <v>208</v>
      </c>
      <c r="M18" s="45">
        <v>1657</v>
      </c>
      <c r="N18" s="45">
        <v>10726</v>
      </c>
      <c r="O18" s="71">
        <v>2812.06</v>
      </c>
      <c r="P18" s="60">
        <v>1997245.51</v>
      </c>
    </row>
    <row r="19" spans="1:16" x14ac:dyDescent="0.35">
      <c r="A19" s="5" t="s">
        <v>5</v>
      </c>
      <c r="B19" s="4" t="s">
        <v>182</v>
      </c>
      <c r="C19" s="45">
        <v>162</v>
      </c>
      <c r="D19" s="62">
        <v>1622.91</v>
      </c>
      <c r="E19" s="52">
        <f t="shared" ref="E19:E23" si="2">SUM(F19:J19)</f>
        <v>4614974.38</v>
      </c>
      <c r="F19" s="52">
        <v>1709011.24</v>
      </c>
      <c r="G19" s="52">
        <v>864972.21</v>
      </c>
      <c r="H19" s="52">
        <v>1124082.76</v>
      </c>
      <c r="I19" s="52">
        <v>777293.55</v>
      </c>
      <c r="J19" s="52">
        <v>139614.62</v>
      </c>
      <c r="K19" s="45">
        <v>7565</v>
      </c>
      <c r="L19" s="45">
        <v>144</v>
      </c>
      <c r="M19" s="45">
        <v>1078</v>
      </c>
      <c r="N19" s="45">
        <v>6714</v>
      </c>
      <c r="O19" s="71">
        <v>1750.23</v>
      </c>
      <c r="P19" s="60">
        <v>1413545.62</v>
      </c>
    </row>
    <row r="20" spans="1:16" x14ac:dyDescent="0.35">
      <c r="A20" s="5" t="s">
        <v>6</v>
      </c>
      <c r="B20" s="4" t="s">
        <v>183</v>
      </c>
      <c r="C20" s="45">
        <v>37</v>
      </c>
      <c r="D20" s="62">
        <v>368.42</v>
      </c>
      <c r="E20" s="52">
        <f t="shared" si="2"/>
        <v>2055458.21</v>
      </c>
      <c r="F20" s="52">
        <v>1064151.96</v>
      </c>
      <c r="G20" s="52">
        <v>363802.93</v>
      </c>
      <c r="H20" s="52">
        <v>366827.61</v>
      </c>
      <c r="I20" s="52">
        <v>226296.5</v>
      </c>
      <c r="J20" s="52">
        <v>34379.21</v>
      </c>
      <c r="K20" s="45">
        <v>2204</v>
      </c>
      <c r="L20" s="80" t="s">
        <v>185</v>
      </c>
      <c r="M20" s="45">
        <v>539</v>
      </c>
      <c r="N20" s="45">
        <v>1589</v>
      </c>
      <c r="O20" s="71">
        <v>408.78</v>
      </c>
      <c r="P20" s="60">
        <v>279938.46999999997</v>
      </c>
    </row>
    <row r="21" spans="1:16" x14ac:dyDescent="0.35">
      <c r="A21" s="5" t="s">
        <v>7</v>
      </c>
      <c r="B21" s="4" t="s">
        <v>184</v>
      </c>
      <c r="C21" s="47">
        <v>72</v>
      </c>
      <c r="D21" s="63">
        <v>801.07</v>
      </c>
      <c r="E21" s="52">
        <f t="shared" si="2"/>
        <v>974794.74000000011</v>
      </c>
      <c r="F21" s="55">
        <v>114219.79</v>
      </c>
      <c r="G21" s="55">
        <v>174628.12</v>
      </c>
      <c r="H21" s="55">
        <v>236674.63</v>
      </c>
      <c r="I21" s="55">
        <v>397976.33</v>
      </c>
      <c r="J21" s="55">
        <v>51295.87</v>
      </c>
      <c r="K21" s="47">
        <v>2430</v>
      </c>
      <c r="L21" s="81" t="s">
        <v>185</v>
      </c>
      <c r="M21" s="47">
        <v>103</v>
      </c>
      <c r="N21" s="47">
        <v>3087</v>
      </c>
      <c r="O21" s="72">
        <v>790.35</v>
      </c>
      <c r="P21" s="61">
        <v>437744.56</v>
      </c>
    </row>
    <row r="22" spans="1:16" x14ac:dyDescent="0.35">
      <c r="A22" s="5" t="s">
        <v>8</v>
      </c>
      <c r="B22" s="4" t="s">
        <v>15</v>
      </c>
      <c r="C22" s="23"/>
      <c r="D22" s="64"/>
      <c r="E22" s="52"/>
      <c r="F22" s="22"/>
      <c r="G22" s="22"/>
      <c r="H22" s="22"/>
      <c r="I22" s="22"/>
      <c r="J22" s="22"/>
      <c r="K22" s="21"/>
      <c r="L22" s="21"/>
      <c r="M22" s="21"/>
      <c r="N22" s="21"/>
      <c r="O22" s="73"/>
      <c r="P22" s="54"/>
    </row>
    <row r="23" spans="1:16" x14ac:dyDescent="0.35">
      <c r="A23" s="5" t="s">
        <v>9</v>
      </c>
      <c r="B23" s="1" t="s">
        <v>12</v>
      </c>
      <c r="C23" s="45">
        <v>6587</v>
      </c>
      <c r="D23" s="62">
        <v>56745.45</v>
      </c>
      <c r="E23" s="52">
        <f t="shared" si="2"/>
        <v>35051246.509999998</v>
      </c>
      <c r="F23" s="52">
        <v>4906382.28</v>
      </c>
      <c r="G23" s="52">
        <v>6029463.2599999998</v>
      </c>
      <c r="H23" s="52">
        <v>12199581.91</v>
      </c>
      <c r="I23" s="52">
        <v>11437241.15</v>
      </c>
      <c r="J23" s="52">
        <v>478577.91</v>
      </c>
      <c r="K23" s="45">
        <v>111564</v>
      </c>
      <c r="L23" s="45">
        <v>516</v>
      </c>
      <c r="M23" s="45">
        <v>2446</v>
      </c>
      <c r="N23" s="45">
        <v>131240</v>
      </c>
      <c r="O23" s="71">
        <v>75052.12</v>
      </c>
      <c r="P23" s="60">
        <v>24761741.120000001</v>
      </c>
    </row>
    <row r="24" spans="1:16" x14ac:dyDescent="0.35">
      <c r="A24" s="5" t="s">
        <v>10</v>
      </c>
      <c r="B24" s="1" t="s">
        <v>162</v>
      </c>
      <c r="C24" s="23">
        <v>1604</v>
      </c>
      <c r="D24" s="64"/>
      <c r="E24" s="22"/>
      <c r="F24" s="22"/>
      <c r="G24" s="22"/>
      <c r="H24" s="22"/>
      <c r="I24" s="22"/>
      <c r="J24" s="22"/>
      <c r="K24" s="21"/>
      <c r="L24" s="21"/>
      <c r="M24" s="21"/>
      <c r="N24" s="21"/>
      <c r="O24" s="73">
        <v>13143.76</v>
      </c>
      <c r="P24" s="54">
        <v>4891486.63</v>
      </c>
    </row>
    <row r="25" spans="1:16" x14ac:dyDescent="0.35">
      <c r="A25" s="6" t="s">
        <v>127</v>
      </c>
      <c r="B25" s="9" t="s">
        <v>128</v>
      </c>
      <c r="C25" s="24">
        <v>8449</v>
      </c>
      <c r="D25" s="65">
        <f>SUM(D18,D23)</f>
        <v>59405.02</v>
      </c>
      <c r="E25" s="56">
        <f t="shared" ref="E25:N25" si="3">SUM(E18,E23)</f>
        <v>42393028.890000001</v>
      </c>
      <c r="F25" s="56">
        <f t="shared" si="3"/>
        <v>7752349.9700000007</v>
      </c>
      <c r="G25" s="56">
        <f t="shared" si="3"/>
        <v>7381120.75</v>
      </c>
      <c r="H25" s="56">
        <f t="shared" si="3"/>
        <v>13852460.09</v>
      </c>
      <c r="I25" s="56">
        <f t="shared" si="3"/>
        <v>12726501.75</v>
      </c>
      <c r="J25" s="56">
        <f t="shared" si="3"/>
        <v>680596.33</v>
      </c>
      <c r="K25" s="65">
        <f t="shared" si="3"/>
        <v>123041</v>
      </c>
      <c r="L25" s="65">
        <f t="shared" si="3"/>
        <v>724</v>
      </c>
      <c r="M25" s="65">
        <f t="shared" si="3"/>
        <v>4103</v>
      </c>
      <c r="N25" s="65">
        <f t="shared" si="3"/>
        <v>141966</v>
      </c>
      <c r="O25" s="74">
        <f xml:space="preserve"> SUM(O18,O23,O24)</f>
        <v>91007.939999999988</v>
      </c>
      <c r="P25" s="56">
        <f>SUM(P18,P23,P24)</f>
        <v>31650473.260000002</v>
      </c>
    </row>
    <row r="26" spans="1:16" x14ac:dyDescent="0.35">
      <c r="C26" s="50"/>
    </row>
    <row r="27" spans="1:16" x14ac:dyDescent="0.35">
      <c r="A27" t="s">
        <v>133</v>
      </c>
    </row>
    <row r="28" spans="1:16" x14ac:dyDescent="0.35">
      <c r="A28" t="s">
        <v>134</v>
      </c>
    </row>
    <row r="30" spans="1:16" x14ac:dyDescent="0.35">
      <c r="A30" s="8" t="s">
        <v>13</v>
      </c>
    </row>
    <row r="32" spans="1:16" x14ac:dyDescent="0.35">
      <c r="A32" s="8" t="s">
        <v>31</v>
      </c>
    </row>
    <row r="33" spans="1:1" x14ac:dyDescent="0.35">
      <c r="A33" t="s">
        <v>32</v>
      </c>
    </row>
    <row r="35" spans="1:1" x14ac:dyDescent="0.35">
      <c r="A35" t="s">
        <v>141</v>
      </c>
    </row>
    <row r="36" spans="1:1" x14ac:dyDescent="0.35">
      <c r="A36" t="s">
        <v>41</v>
      </c>
    </row>
    <row r="37" spans="1:1" x14ac:dyDescent="0.35">
      <c r="A37" s="14" t="s">
        <v>142</v>
      </c>
    </row>
    <row r="39" spans="1:1" x14ac:dyDescent="0.35">
      <c r="A39" s="19" t="s">
        <v>95</v>
      </c>
    </row>
  </sheetData>
  <mergeCells count="14">
    <mergeCell ref="C2:N2"/>
    <mergeCell ref="K3:N3"/>
    <mergeCell ref="C15:N15"/>
    <mergeCell ref="K16:N16"/>
    <mergeCell ref="B3:B4"/>
    <mergeCell ref="C3:C4"/>
    <mergeCell ref="D3:D4"/>
    <mergeCell ref="E3:E4"/>
    <mergeCell ref="F3:J3"/>
    <mergeCell ref="B16:B17"/>
    <mergeCell ref="C16:C17"/>
    <mergeCell ref="D16:D17"/>
    <mergeCell ref="E16:E17"/>
    <mergeCell ref="F16:J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1. Demographics</vt:lpstr>
      <vt:lpstr>2. Diabetes 2021</vt:lpstr>
      <vt:lpstr>3. Asthma 2021</vt:lpstr>
      <vt:lpstr>4. Mental Health 2021</vt:lpstr>
      <vt:lpstr>5. Substance Use Disorder 2021</vt:lpstr>
      <vt:lpstr>6. Opioid Use Disorder 2021</vt:lpstr>
      <vt:lpstr>7. Pregnancy 2021</vt:lpstr>
      <vt:lpstr>8. Diabetes Savings</vt:lpstr>
      <vt:lpstr>9. Asthma Savings</vt:lpstr>
      <vt:lpstr>10. Mental Health Savings</vt:lpstr>
      <vt:lpstr>11. SUD Savings</vt:lpstr>
      <vt:lpstr>12. OUD Savings</vt:lpstr>
      <vt:lpstr>13. Pregnancy Savings</vt:lpstr>
      <vt:lpstr>14. HEDIS MY 2021 - Diabetes</vt:lpstr>
      <vt:lpstr>15. HEDIS MY 2021 - Asthma</vt:lpstr>
      <vt:lpstr>16. HEDIS MY 2021 - Beh Health</vt:lpstr>
      <vt:lpstr>17. HEDIS MY 2021 -  Preg</vt:lpstr>
      <vt:lpstr>18. COVID</vt:lpstr>
    </vt:vector>
  </TitlesOfParts>
  <Company>UMBC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Alexis Smirnow</dc:creator>
  <cp:lastModifiedBy>Amy Barley</cp:lastModifiedBy>
  <dcterms:created xsi:type="dcterms:W3CDTF">2020-03-25T14:38:17Z</dcterms:created>
  <dcterms:modified xsi:type="dcterms:W3CDTF">2023-10-04T18:11:50Z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-1467649529</vt:i4>
  </property>
  <property fmtid="{D5CDD505-2E9C-101B-9397-08002B2CF9AE}" pid="4" name="_EmailSubject">
    <vt:lpwstr>2021 Carrier Accountability Report</vt:lpwstr>
  </property>
  <property fmtid="{D5CDD505-2E9C-101B-9397-08002B2CF9AE}" pid="5" name="_AuthorEmail">
    <vt:lpwstr>Prashant.Paruchuri@carefirst.com</vt:lpwstr>
  </property>
  <property fmtid="{D5CDD505-2E9C-101B-9397-08002B2CF9AE}" pid="6" name="_AuthorEmailDisplayName">
    <vt:lpwstr>Paruchuri, Prashant</vt:lpwstr>
  </property>
  <property fmtid="{D5CDD505-2E9C-101B-9397-08002B2CF9AE}" pid="7" name="_PreviousAdHocReviewCycleID">
    <vt:i4>1678474307</vt:i4>
  </property>
  <property fmtid="{D5CDD505-2E9C-101B-9397-08002B2CF9AE}" pid="8" name="_ReviewingToolsShownOnce">
    <vt:lpwstr/>
  </property>
</Properties>
</file>